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60" windowWidth="9276" windowHeight="10152" tabRatio="679" activeTab="2"/>
  </bookViews>
  <sheets>
    <sheet name="Het totale gemiddelde" sheetId="1" r:id="rId1"/>
    <sheet name="Blad1" sheetId="21" state="hidden" r:id="rId2"/>
    <sheet name="uitslagen" sheetId="27" r:id="rId3"/>
    <sheet name="Deelnemers bestand" sheetId="29" r:id="rId4"/>
    <sheet name="Wedstrijd tijd lijst" sheetId="30" r:id="rId5"/>
    <sheet name=" spelers info niets verwijderen" sheetId="3" r:id="rId6"/>
    <sheet name="Betaallijst" sheetId="32" r:id="rId7"/>
    <sheet name="Regelgeving" sheetId="31" r:id="rId8"/>
    <sheet name="Lege lijst" sheetId="28" r:id="rId9"/>
  </sheets>
  <definedNames>
    <definedName name="_xlnm.Print_Area" localSheetId="5">' spelers info niets verwijderen'!$A$1:$O$44</definedName>
    <definedName name="_xlnm.Print_Area" localSheetId="6">Betaallijst!$A$1:$K$45</definedName>
    <definedName name="_xlnm.Print_Area" localSheetId="3">'Deelnemers bestand'!$A$1:$D$44</definedName>
    <definedName name="_xlnm.Print_Area" localSheetId="0">'Het totale gemiddelde'!$N$1:$AB$43</definedName>
    <definedName name="_xlnm.Print_Area" localSheetId="7">Regelgeving!$B$2:$O$36</definedName>
    <definedName name="_xlnm.Print_Area" localSheetId="2">uitslagen!$A$1:$AT$50</definedName>
    <definedName name="_xlnm.Print_Area" localSheetId="4">'Wedstrijd tijd lijst'!$A$1:$M$42</definedName>
    <definedName name="_xlnm.Print_Titles" localSheetId="0">'Het totale gemiddelde'!$B:$M,'Het totale gemiddelde'!$1:$3</definedName>
  </definedNames>
  <calcPr calcId="145621"/>
</workbook>
</file>

<file path=xl/calcChain.xml><?xml version="1.0" encoding="utf-8"?>
<calcChain xmlns="http://schemas.openxmlformats.org/spreadsheetml/2006/main">
  <c r="O31" i="3" l="1"/>
  <c r="O37" i="3"/>
  <c r="O30" i="3"/>
  <c r="O36" i="3"/>
  <c r="O35" i="3"/>
  <c r="O34" i="3"/>
  <c r="O33" i="3"/>
  <c r="O29" i="3"/>
  <c r="O27" i="3"/>
  <c r="O17" i="3"/>
  <c r="O23" i="3"/>
  <c r="O16" i="3"/>
  <c r="O15" i="3"/>
  <c r="O7" i="3"/>
  <c r="O5" i="3"/>
  <c r="N32" i="3"/>
  <c r="N19" i="3"/>
  <c r="H30" i="1"/>
  <c r="M8" i="1" l="1"/>
  <c r="L8" i="1"/>
  <c r="K8" i="1"/>
  <c r="J35" i="1"/>
  <c r="H8" i="1"/>
  <c r="CH35" i="1"/>
  <c r="S13" i="27" l="1"/>
  <c r="C6" i="27" l="1"/>
  <c r="I8" i="27"/>
  <c r="I7" i="27"/>
  <c r="I6" i="27"/>
  <c r="I5" i="27"/>
  <c r="C34" i="27" l="1"/>
  <c r="I50" i="27"/>
  <c r="I49" i="27"/>
  <c r="I48" i="27"/>
  <c r="I47" i="27"/>
  <c r="I46" i="27"/>
  <c r="I44" i="27"/>
  <c r="I43" i="27"/>
  <c r="I42" i="27"/>
  <c r="I41" i="27"/>
  <c r="I40" i="27"/>
  <c r="I38" i="27"/>
  <c r="I37" i="27"/>
  <c r="I36" i="27"/>
  <c r="I35" i="27"/>
  <c r="I34" i="27"/>
  <c r="I32" i="27"/>
  <c r="I31" i="27"/>
  <c r="I30" i="27"/>
  <c r="I29" i="27"/>
  <c r="I28" i="27"/>
  <c r="I26" i="27"/>
  <c r="I25" i="27"/>
  <c r="I24" i="27"/>
  <c r="I23" i="27"/>
  <c r="I22" i="27"/>
  <c r="I20" i="27"/>
  <c r="I19" i="27"/>
  <c r="I18" i="27"/>
  <c r="I17" i="27"/>
  <c r="I16" i="27"/>
  <c r="I14" i="27"/>
  <c r="I13" i="27"/>
  <c r="I12" i="27"/>
  <c r="I11" i="27"/>
  <c r="I10" i="27"/>
  <c r="I4" i="27"/>
  <c r="N28" i="3" l="1"/>
  <c r="C43" i="1" l="1"/>
  <c r="C38" i="1"/>
  <c r="C33" i="1"/>
  <c r="C28" i="1"/>
  <c r="C23" i="1"/>
  <c r="C18" i="1"/>
  <c r="C13" i="1"/>
  <c r="C42" i="1"/>
  <c r="C41" i="1"/>
  <c r="C40" i="1"/>
  <c r="C39" i="1"/>
  <c r="C37" i="1"/>
  <c r="C36" i="1"/>
  <c r="C35" i="1"/>
  <c r="C34" i="1"/>
  <c r="C32" i="1"/>
  <c r="C31" i="1"/>
  <c r="C30" i="1"/>
  <c r="C29" i="1"/>
  <c r="C27" i="1"/>
  <c r="C26" i="1"/>
  <c r="C25" i="1"/>
  <c r="C24" i="1"/>
  <c r="C22" i="1"/>
  <c r="C21" i="1"/>
  <c r="C20" i="1"/>
  <c r="C19" i="1"/>
  <c r="C17" i="1"/>
  <c r="C16" i="1"/>
  <c r="C15" i="1"/>
  <c r="C14" i="1"/>
  <c r="C12" i="1"/>
  <c r="C11" i="1"/>
  <c r="C10" i="1"/>
  <c r="C9" i="1"/>
  <c r="C8" i="1"/>
  <c r="C7" i="1"/>
  <c r="C6" i="1"/>
  <c r="C5" i="1"/>
  <c r="C4" i="1"/>
  <c r="D19" i="29" l="1"/>
  <c r="B22" i="27" s="1"/>
  <c r="D43" i="29"/>
  <c r="B50" i="27" s="1"/>
  <c r="D42" i="29"/>
  <c r="B49" i="27" s="1"/>
  <c r="D41" i="29"/>
  <c r="B48" i="27" s="1"/>
  <c r="D40" i="29"/>
  <c r="B47" i="27" s="1"/>
  <c r="D39" i="29"/>
  <c r="D38" i="29"/>
  <c r="B44" i="27" s="1"/>
  <c r="D37" i="29"/>
  <c r="B43" i="27" s="1"/>
  <c r="D36" i="29"/>
  <c r="B42" i="27" s="1"/>
  <c r="D34" i="29"/>
  <c r="B41" i="27" s="1"/>
  <c r="D33" i="29"/>
  <c r="D32" i="29"/>
  <c r="D31" i="29"/>
  <c r="D30" i="29"/>
  <c r="D29" i="29"/>
  <c r="D28" i="29"/>
  <c r="B32" i="27" s="1"/>
  <c r="D27" i="29"/>
  <c r="B31" i="27" s="1"/>
  <c r="D26" i="29"/>
  <c r="B30" i="27" s="1"/>
  <c r="D25" i="29"/>
  <c r="B29" i="27" s="1"/>
  <c r="D24" i="29"/>
  <c r="D23" i="29"/>
  <c r="B26" i="27" s="1"/>
  <c r="D22" i="29"/>
  <c r="B25" i="27" s="1"/>
  <c r="D21" i="29"/>
  <c r="B24" i="27" s="1"/>
  <c r="D20" i="29"/>
  <c r="B23" i="27" s="1"/>
  <c r="D18" i="29"/>
  <c r="B20" i="27" s="1"/>
  <c r="D17" i="29"/>
  <c r="B19" i="27" s="1"/>
  <c r="D16" i="29"/>
  <c r="B18" i="27" s="1"/>
  <c r="D15" i="29"/>
  <c r="B17" i="27" s="1"/>
  <c r="D14" i="29"/>
  <c r="D13" i="29"/>
  <c r="B14" i="27" s="1"/>
  <c r="D12" i="29"/>
  <c r="B13" i="27" s="1"/>
  <c r="D11" i="29"/>
  <c r="B12" i="27" s="1"/>
  <c r="D10" i="29"/>
  <c r="B11" i="27" s="1"/>
  <c r="D9" i="29"/>
  <c r="D8" i="29"/>
  <c r="B8" i="27" s="1"/>
  <c r="D7" i="29"/>
  <c r="B7" i="27" s="1"/>
  <c r="D6" i="29"/>
  <c r="B6" i="27" s="1"/>
  <c r="D5" i="29"/>
  <c r="B5" i="27" s="1"/>
  <c r="E11" i="1" l="1"/>
  <c r="E5" i="1"/>
  <c r="E6" i="1"/>
  <c r="E7" i="1"/>
  <c r="E8" i="1"/>
  <c r="E9" i="1"/>
  <c r="E10" i="1"/>
  <c r="E13" i="1"/>
  <c r="E19" i="1"/>
  <c r="E25" i="1"/>
  <c r="E27" i="1"/>
  <c r="E29" i="1"/>
  <c r="E34" i="1"/>
  <c r="E37" i="1"/>
  <c r="E38" i="1"/>
  <c r="D4" i="29"/>
  <c r="E4" i="1" s="1"/>
  <c r="D4" i="1" l="1"/>
  <c r="CH4" i="1"/>
  <c r="D13" i="1"/>
  <c r="CH13" i="1"/>
  <c r="D38" i="1"/>
  <c r="CH38" i="1"/>
  <c r="D10" i="1"/>
  <c r="CH10" i="1"/>
  <c r="D37" i="1"/>
  <c r="CH37" i="1"/>
  <c r="D9" i="1"/>
  <c r="CH9" i="1"/>
  <c r="D34" i="1"/>
  <c r="CH34" i="1"/>
  <c r="D8" i="1"/>
  <c r="I8" i="1" s="1"/>
  <c r="CH8" i="1"/>
  <c r="D29" i="1"/>
  <c r="CH29" i="1"/>
  <c r="D7" i="1"/>
  <c r="CH7" i="1"/>
  <c r="D27" i="1"/>
  <c r="CH27" i="1"/>
  <c r="D6" i="1"/>
  <c r="CH6" i="1"/>
  <c r="D25" i="1"/>
  <c r="CH25" i="1"/>
  <c r="D5" i="1"/>
  <c r="CH5" i="1"/>
  <c r="D19" i="1"/>
  <c r="CH19" i="1"/>
  <c r="D11" i="1"/>
  <c r="CH11" i="1"/>
  <c r="E42" i="1"/>
  <c r="E43" i="1"/>
  <c r="E40" i="1"/>
  <c r="E41" i="1"/>
  <c r="E36" i="1"/>
  <c r="E39" i="1"/>
  <c r="E31" i="1"/>
  <c r="E33" i="1"/>
  <c r="E35" i="1"/>
  <c r="D35" i="1" s="1"/>
  <c r="E32" i="1"/>
  <c r="E30" i="1"/>
  <c r="E28" i="1"/>
  <c r="E18" i="1"/>
  <c r="E23" i="1"/>
  <c r="E21" i="1"/>
  <c r="E24" i="1"/>
  <c r="E26" i="1"/>
  <c r="E22" i="1"/>
  <c r="E20" i="1"/>
  <c r="E17" i="1"/>
  <c r="E15" i="1"/>
  <c r="E14" i="1"/>
  <c r="E12" i="1"/>
  <c r="E16" i="1"/>
  <c r="D30" i="1" l="1"/>
  <c r="CH30" i="1"/>
  <c r="D16" i="1"/>
  <c r="CH16" i="1"/>
  <c r="D24" i="1"/>
  <c r="CH24" i="1"/>
  <c r="D33" i="1"/>
  <c r="CH33" i="1"/>
  <c r="D12" i="1"/>
  <c r="CH12" i="1"/>
  <c r="D31" i="1"/>
  <c r="CH31" i="1"/>
  <c r="D14" i="1"/>
  <c r="CH14" i="1"/>
  <c r="D23" i="1"/>
  <c r="CH23" i="1"/>
  <c r="D39" i="1"/>
  <c r="CH39" i="1"/>
  <c r="D15" i="1"/>
  <c r="CH15" i="1"/>
  <c r="D18" i="1"/>
  <c r="CH18" i="1"/>
  <c r="D36" i="1"/>
  <c r="CH36" i="1"/>
  <c r="D21" i="1"/>
  <c r="CH21" i="1"/>
  <c r="D17" i="1"/>
  <c r="CH17" i="1"/>
  <c r="D28" i="1"/>
  <c r="CH28" i="1"/>
  <c r="D41" i="1"/>
  <c r="CH41" i="1"/>
  <c r="D20" i="1"/>
  <c r="CH20" i="1"/>
  <c r="D40" i="1"/>
  <c r="CH40" i="1"/>
  <c r="D22" i="1"/>
  <c r="CH22" i="1"/>
  <c r="D32" i="1"/>
  <c r="CH32" i="1"/>
  <c r="D43" i="1"/>
  <c r="CH43" i="1"/>
  <c r="D26" i="1"/>
  <c r="CH26" i="1"/>
  <c r="D42" i="1"/>
  <c r="CH42" i="1"/>
  <c r="J44" i="32"/>
  <c r="D44" i="32"/>
  <c r="A36" i="30" l="1"/>
  <c r="A21" i="30"/>
  <c r="B38" i="27" l="1"/>
  <c r="B37" i="27"/>
  <c r="B36" i="27"/>
  <c r="B35" i="27"/>
  <c r="B34" i="27"/>
  <c r="B28" i="27"/>
  <c r="B21" i="30"/>
  <c r="B16" i="27"/>
  <c r="B10" i="27"/>
  <c r="C5" i="27"/>
  <c r="B4" i="27"/>
  <c r="C4" i="27"/>
  <c r="B40" i="27" l="1"/>
  <c r="B32" i="30" s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C50" i="27"/>
  <c r="C49" i="27"/>
  <c r="C48" i="27"/>
  <c r="C47" i="27"/>
  <c r="C46" i="27"/>
  <c r="B46" i="27"/>
  <c r="C44" i="27"/>
  <c r="C43" i="27"/>
  <c r="C42" i="27"/>
  <c r="C41" i="27"/>
  <c r="C40" i="27"/>
  <c r="C38" i="27"/>
  <c r="C37" i="27"/>
  <c r="C36" i="27"/>
  <c r="C35" i="27"/>
  <c r="C32" i="27"/>
  <c r="C31" i="27"/>
  <c r="C30" i="27"/>
  <c r="C29" i="27"/>
  <c r="C28" i="27"/>
  <c r="C26" i="27"/>
  <c r="C25" i="27"/>
  <c r="C24" i="27"/>
  <c r="C23" i="27"/>
  <c r="C22" i="27"/>
  <c r="C20" i="27"/>
  <c r="C19" i="27"/>
  <c r="C18" i="27"/>
  <c r="C17" i="27"/>
  <c r="C16" i="27"/>
  <c r="C14" i="27"/>
  <c r="C13" i="27"/>
  <c r="C12" i="27"/>
  <c r="C11" i="27"/>
  <c r="C10" i="27"/>
  <c r="C8" i="27"/>
  <c r="C7" i="27"/>
  <c r="H17" i="1" l="1"/>
  <c r="M32" i="1" l="1"/>
  <c r="L14" i="1" l="1"/>
  <c r="K14" i="1"/>
  <c r="M14" i="1"/>
  <c r="L43" i="1" l="1"/>
  <c r="K43" i="1"/>
  <c r="L34" i="1"/>
  <c r="K34" i="1"/>
  <c r="K16" i="1"/>
  <c r="L13" i="1"/>
  <c r="K13" i="1"/>
  <c r="K4" i="1"/>
  <c r="L4" i="1"/>
  <c r="A11" i="30" l="1"/>
  <c r="AZ43" i="1" l="1"/>
  <c r="AZ42" i="1"/>
  <c r="AZ41" i="1"/>
  <c r="AZ40" i="1"/>
  <c r="AZ39" i="1"/>
  <c r="AZ38" i="1"/>
  <c r="AZ37" i="1"/>
  <c r="AZ36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Z7" i="1"/>
  <c r="AZ6" i="1"/>
  <c r="AZ5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U5" i="1"/>
  <c r="AP43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5" i="1"/>
  <c r="Q14" i="1"/>
  <c r="Q13" i="1"/>
  <c r="Q12" i="1"/>
  <c r="Q11" i="1"/>
  <c r="Q10" i="1"/>
  <c r="Q9" i="1"/>
  <c r="Q8" i="1"/>
  <c r="Q7" i="1"/>
  <c r="Q6" i="1"/>
  <c r="Q5" i="1"/>
  <c r="Q4" i="1"/>
  <c r="Q16" i="1"/>
  <c r="A41" i="30" l="1"/>
  <c r="C21" i="30" l="1"/>
  <c r="A6" i="30" l="1"/>
  <c r="AE9" i="1" l="1"/>
  <c r="AY11" i="1"/>
  <c r="AO6" i="1"/>
  <c r="AT6" i="1"/>
  <c r="AY6" i="1"/>
  <c r="P6" i="1"/>
  <c r="U6" i="1"/>
  <c r="AE6" i="1"/>
  <c r="AJ6" i="1"/>
  <c r="Z6" i="1"/>
  <c r="P7" i="1"/>
  <c r="AT7" i="1"/>
  <c r="AY7" i="1"/>
  <c r="AO7" i="1"/>
  <c r="U7" i="1"/>
  <c r="AE7" i="1"/>
  <c r="AJ7" i="1"/>
  <c r="Z7" i="1"/>
  <c r="AT10" i="1"/>
  <c r="AY10" i="1"/>
  <c r="AO10" i="1"/>
  <c r="AE10" i="1"/>
  <c r="P10" i="1"/>
  <c r="Z10" i="1"/>
  <c r="U10" i="1"/>
  <c r="AJ10" i="1"/>
  <c r="AE11" i="1" l="1"/>
  <c r="U11" i="1"/>
  <c r="P11" i="1"/>
  <c r="AJ11" i="1"/>
  <c r="AT11" i="1"/>
  <c r="AO11" i="1"/>
  <c r="U9" i="1"/>
  <c r="Z9" i="1"/>
  <c r="AJ9" i="1"/>
  <c r="P9" i="1"/>
  <c r="AO9" i="1"/>
  <c r="AY9" i="1"/>
  <c r="AT9" i="1"/>
  <c r="Z11" i="1"/>
  <c r="AO5" i="1"/>
  <c r="AT5" i="1"/>
  <c r="AY5" i="1"/>
  <c r="P5" i="1"/>
  <c r="Z5" i="1"/>
  <c r="U5" i="1"/>
  <c r="AE5" i="1"/>
  <c r="AJ5" i="1"/>
  <c r="B41" i="30"/>
  <c r="F20" i="30"/>
  <c r="AT8" i="1"/>
  <c r="AY8" i="1"/>
  <c r="AO8" i="1"/>
  <c r="U8" i="1"/>
  <c r="AJ8" i="1"/>
  <c r="P8" i="1"/>
  <c r="Z8" i="1"/>
  <c r="AE8" i="1"/>
  <c r="C20" i="30"/>
  <c r="C6" i="30"/>
  <c r="DQ43" i="1" l="1"/>
  <c r="DL43" i="1"/>
  <c r="DG43" i="1"/>
  <c r="DB43" i="1"/>
  <c r="CW43" i="1"/>
  <c r="CR43" i="1"/>
  <c r="CM43" i="1"/>
  <c r="CI43" i="1"/>
  <c r="CD43" i="1"/>
  <c r="BY43" i="1"/>
  <c r="BT43" i="1"/>
  <c r="BO43" i="1"/>
  <c r="BJ43" i="1"/>
  <c r="BE43" i="1"/>
  <c r="M43" i="1"/>
  <c r="H43" i="1"/>
  <c r="DQ42" i="1"/>
  <c r="DL42" i="1"/>
  <c r="DG42" i="1"/>
  <c r="DB42" i="1"/>
  <c r="CW42" i="1"/>
  <c r="CR42" i="1"/>
  <c r="CM42" i="1"/>
  <c r="CI42" i="1"/>
  <c r="CD42" i="1"/>
  <c r="BY42" i="1"/>
  <c r="BT42" i="1"/>
  <c r="BO42" i="1"/>
  <c r="BJ42" i="1"/>
  <c r="BE42" i="1"/>
  <c r="M42" i="1"/>
  <c r="L42" i="1"/>
  <c r="K42" i="1"/>
  <c r="H42" i="1"/>
  <c r="DQ41" i="1"/>
  <c r="DL41" i="1"/>
  <c r="DG41" i="1"/>
  <c r="DB41" i="1"/>
  <c r="CW41" i="1"/>
  <c r="CR41" i="1"/>
  <c r="CM41" i="1"/>
  <c r="CI41" i="1"/>
  <c r="CD41" i="1"/>
  <c r="BY41" i="1"/>
  <c r="BT41" i="1"/>
  <c r="BO41" i="1"/>
  <c r="BJ41" i="1"/>
  <c r="BE41" i="1"/>
  <c r="M41" i="1"/>
  <c r="L41" i="1"/>
  <c r="K41" i="1"/>
  <c r="H41" i="1"/>
  <c r="DQ40" i="1"/>
  <c r="DL40" i="1"/>
  <c r="DG40" i="1"/>
  <c r="DB40" i="1"/>
  <c r="CW40" i="1"/>
  <c r="CR40" i="1"/>
  <c r="CM40" i="1"/>
  <c r="CI40" i="1"/>
  <c r="CD40" i="1"/>
  <c r="BY40" i="1"/>
  <c r="BT40" i="1"/>
  <c r="BO40" i="1"/>
  <c r="BJ40" i="1"/>
  <c r="BE40" i="1"/>
  <c r="M40" i="1"/>
  <c r="L40" i="1"/>
  <c r="K40" i="1"/>
  <c r="H40" i="1"/>
  <c r="DQ39" i="1"/>
  <c r="DL39" i="1"/>
  <c r="DG39" i="1"/>
  <c r="DB39" i="1"/>
  <c r="CW39" i="1"/>
  <c r="CR39" i="1"/>
  <c r="CM39" i="1"/>
  <c r="CI39" i="1"/>
  <c r="CD39" i="1"/>
  <c r="BY39" i="1"/>
  <c r="BT39" i="1"/>
  <c r="BO39" i="1"/>
  <c r="BJ39" i="1"/>
  <c r="BE39" i="1"/>
  <c r="M39" i="1"/>
  <c r="L39" i="1"/>
  <c r="K39" i="1"/>
  <c r="H39" i="1"/>
  <c r="DQ38" i="1"/>
  <c r="DL38" i="1"/>
  <c r="DG38" i="1"/>
  <c r="DB38" i="1"/>
  <c r="CW38" i="1"/>
  <c r="CR38" i="1"/>
  <c r="CM38" i="1"/>
  <c r="CI38" i="1"/>
  <c r="CD38" i="1"/>
  <c r="BY38" i="1"/>
  <c r="BT38" i="1"/>
  <c r="BO38" i="1"/>
  <c r="BJ38" i="1"/>
  <c r="BE38" i="1"/>
  <c r="M38" i="1"/>
  <c r="L38" i="1"/>
  <c r="K38" i="1"/>
  <c r="H38" i="1"/>
  <c r="DQ37" i="1"/>
  <c r="DL37" i="1"/>
  <c r="DG37" i="1"/>
  <c r="DB37" i="1"/>
  <c r="CW37" i="1"/>
  <c r="CR37" i="1"/>
  <c r="CM37" i="1"/>
  <c r="CI37" i="1"/>
  <c r="CD37" i="1"/>
  <c r="BY37" i="1"/>
  <c r="BT37" i="1"/>
  <c r="BO37" i="1"/>
  <c r="BJ37" i="1"/>
  <c r="BE37" i="1"/>
  <c r="M37" i="1"/>
  <c r="L37" i="1"/>
  <c r="K37" i="1"/>
  <c r="H37" i="1"/>
  <c r="DQ36" i="1"/>
  <c r="DL36" i="1"/>
  <c r="DG36" i="1"/>
  <c r="DB36" i="1"/>
  <c r="CW36" i="1"/>
  <c r="CR36" i="1"/>
  <c r="CM36" i="1"/>
  <c r="CI36" i="1"/>
  <c r="CD36" i="1"/>
  <c r="BY36" i="1"/>
  <c r="BT36" i="1"/>
  <c r="BO36" i="1"/>
  <c r="BJ36" i="1"/>
  <c r="BE36" i="1"/>
  <c r="M36" i="1"/>
  <c r="L36" i="1"/>
  <c r="K36" i="1"/>
  <c r="H36" i="1"/>
  <c r="F41" i="1" l="1"/>
  <c r="D44" i="3" s="1"/>
  <c r="E44" i="3" s="1"/>
  <c r="F40" i="1"/>
  <c r="D42" i="3" s="1"/>
  <c r="F39" i="1"/>
  <c r="D30" i="3" s="1"/>
  <c r="F42" i="1"/>
  <c r="D37" i="3" s="1"/>
  <c r="E37" i="3" s="1"/>
  <c r="F43" i="1"/>
  <c r="D39" i="3" s="1"/>
  <c r="E39" i="3" s="1"/>
  <c r="F38" i="1"/>
  <c r="D43" i="3" s="1"/>
  <c r="F37" i="1"/>
  <c r="D41" i="3" s="1"/>
  <c r="F36" i="1"/>
  <c r="D38" i="3" s="1"/>
  <c r="E38" i="3" s="1"/>
  <c r="E41" i="3" l="1"/>
  <c r="I40" i="1"/>
  <c r="I43" i="1"/>
  <c r="K50" i="27" s="1"/>
  <c r="E43" i="3"/>
  <c r="I36" i="1"/>
  <c r="K42" i="27" s="1"/>
  <c r="G41" i="1"/>
  <c r="F44" i="3" s="1"/>
  <c r="I41" i="1"/>
  <c r="K48" i="27" s="1"/>
  <c r="E30" i="3"/>
  <c r="G37" i="1"/>
  <c r="F41" i="3" s="1"/>
  <c r="G40" i="1"/>
  <c r="F42" i="3" s="1"/>
  <c r="G36" i="1"/>
  <c r="G42" i="1"/>
  <c r="G39" i="1"/>
  <c r="I42" i="1"/>
  <c r="K49" i="27" s="1"/>
  <c r="U24" i="27" s="1"/>
  <c r="AE11" i="27" s="1"/>
  <c r="I39" i="1"/>
  <c r="K46" i="27" s="1"/>
  <c r="U26" i="27" s="1"/>
  <c r="G43" i="1"/>
  <c r="F39" i="3" s="1"/>
  <c r="G38" i="1"/>
  <c r="F43" i="3" s="1"/>
  <c r="I38" i="1"/>
  <c r="K44" i="27" s="1"/>
  <c r="I37" i="1"/>
  <c r="K43" i="27" s="1"/>
  <c r="K47" i="27" l="1"/>
  <c r="F30" i="3"/>
  <c r="N30" i="3" s="1"/>
  <c r="N41" i="3"/>
  <c r="F37" i="3"/>
  <c r="N37" i="3" s="1"/>
  <c r="F38" i="3"/>
  <c r="M43" i="3"/>
  <c r="M39" i="3"/>
  <c r="N39" i="3" l="1"/>
  <c r="N43" i="3"/>
  <c r="AO43" i="1"/>
  <c r="AT43" i="1"/>
  <c r="AY43" i="1"/>
  <c r="AJ43" i="1"/>
  <c r="P43" i="1"/>
  <c r="Z43" i="1"/>
  <c r="U43" i="1"/>
  <c r="AE43" i="1"/>
  <c r="AT41" i="1"/>
  <c r="AY41" i="1"/>
  <c r="AO41" i="1"/>
  <c r="AE41" i="1"/>
  <c r="P41" i="1"/>
  <c r="Z41" i="1"/>
  <c r="U41" i="1"/>
  <c r="AJ41" i="1"/>
  <c r="AO39" i="1"/>
  <c r="AT39" i="1"/>
  <c r="AY39" i="1"/>
  <c r="U39" i="1"/>
  <c r="AE39" i="1"/>
  <c r="AJ39" i="1"/>
  <c r="P39" i="1"/>
  <c r="Z39" i="1"/>
  <c r="AY42" i="1"/>
  <c r="AO42" i="1"/>
  <c r="AT42" i="1"/>
  <c r="AE42" i="1"/>
  <c r="P42" i="1"/>
  <c r="Z42" i="1"/>
  <c r="U42" i="1"/>
  <c r="AJ42" i="1"/>
  <c r="AT40" i="1"/>
  <c r="AY40" i="1"/>
  <c r="AO40" i="1"/>
  <c r="U40" i="1"/>
  <c r="AJ40" i="1"/>
  <c r="P40" i="1"/>
  <c r="Z40" i="1"/>
  <c r="AE40" i="1"/>
  <c r="AO36" i="1"/>
  <c r="AT36" i="1"/>
  <c r="AY36" i="1"/>
  <c r="P36" i="1"/>
  <c r="J36" i="1" s="1"/>
  <c r="Z36" i="1"/>
  <c r="U36" i="1"/>
  <c r="AE36" i="1"/>
  <c r="AJ36" i="1"/>
  <c r="BX40" i="1"/>
  <c r="BS40" i="1"/>
  <c r="BI40" i="1"/>
  <c r="BD40" i="1"/>
  <c r="BN40" i="1"/>
  <c r="CC40" i="1"/>
  <c r="CC39" i="1"/>
  <c r="BX39" i="1"/>
  <c r="BS39" i="1"/>
  <c r="BN39" i="1"/>
  <c r="BI39" i="1"/>
  <c r="BD39" i="1"/>
  <c r="BX41" i="1"/>
  <c r="BN41" i="1"/>
  <c r="BD41" i="1"/>
  <c r="BI41" i="1"/>
  <c r="CC41" i="1"/>
  <c r="BS41" i="1"/>
  <c r="CC43" i="1"/>
  <c r="BD43" i="1"/>
  <c r="BX43" i="1"/>
  <c r="BN43" i="1"/>
  <c r="BS43" i="1"/>
  <c r="BI43" i="1"/>
  <c r="CC42" i="1"/>
  <c r="BN42" i="1"/>
  <c r="BI42" i="1"/>
  <c r="BX42" i="1"/>
  <c r="BD42" i="1"/>
  <c r="BS42" i="1"/>
  <c r="CC36" i="1"/>
  <c r="BX36" i="1"/>
  <c r="BD36" i="1"/>
  <c r="BN36" i="1"/>
  <c r="BS36" i="1"/>
  <c r="BI36" i="1"/>
  <c r="J39" i="1" l="1"/>
  <c r="J40" i="1"/>
  <c r="J42" i="1"/>
  <c r="J41" i="1"/>
  <c r="J43" i="1"/>
  <c r="S26" i="27"/>
  <c r="S25" i="27"/>
  <c r="S24" i="27"/>
  <c r="S23" i="27"/>
  <c r="S20" i="27"/>
  <c r="S19" i="27"/>
  <c r="S18" i="27"/>
  <c r="S17" i="27"/>
  <c r="S14" i="27"/>
  <c r="S12" i="27"/>
  <c r="S11" i="27"/>
  <c r="B2" i="30" l="1"/>
  <c r="AC17" i="27" l="1"/>
  <c r="AC16" i="27"/>
  <c r="AC15" i="27"/>
  <c r="AC14" i="27"/>
  <c r="AC11" i="27"/>
  <c r="AC10" i="27"/>
  <c r="AC9" i="27"/>
  <c r="AC8" i="27"/>
  <c r="S8" i="27"/>
  <c r="S7" i="27"/>
  <c r="S6" i="27"/>
  <c r="S5" i="27"/>
  <c r="L10" i="30" l="1"/>
  <c r="L9" i="30"/>
  <c r="L8" i="30"/>
  <c r="L7" i="30"/>
  <c r="L5" i="30"/>
  <c r="L4" i="30"/>
  <c r="L3" i="30"/>
  <c r="L2" i="30"/>
  <c r="G5" i="30" l="1"/>
  <c r="G4" i="30"/>
  <c r="G3" i="30"/>
  <c r="G2" i="30"/>
  <c r="G10" i="30"/>
  <c r="G9" i="30"/>
  <c r="G8" i="30"/>
  <c r="G7" i="30"/>
  <c r="G15" i="30"/>
  <c r="G14" i="30"/>
  <c r="G13" i="30"/>
  <c r="G12" i="30"/>
  <c r="G20" i="30"/>
  <c r="G19" i="30"/>
  <c r="G18" i="30"/>
  <c r="G17" i="30"/>
  <c r="A12" i="30" l="1"/>
  <c r="C41" i="30" l="1"/>
  <c r="A40" i="30"/>
  <c r="A39" i="30"/>
  <c r="A38" i="30"/>
  <c r="A37" i="30"/>
  <c r="C36" i="30"/>
  <c r="A35" i="30"/>
  <c r="A34" i="30"/>
  <c r="A33" i="30"/>
  <c r="A32" i="30"/>
  <c r="A30" i="30"/>
  <c r="A29" i="30"/>
  <c r="A28" i="30"/>
  <c r="A27" i="30"/>
  <c r="A25" i="30"/>
  <c r="A24" i="30"/>
  <c r="A23" i="30"/>
  <c r="A22" i="30"/>
  <c r="A20" i="30"/>
  <c r="A19" i="30"/>
  <c r="A18" i="30"/>
  <c r="A17" i="30"/>
  <c r="A16" i="30"/>
  <c r="A15" i="30"/>
  <c r="A14" i="30"/>
  <c r="A13" i="30"/>
  <c r="A10" i="30"/>
  <c r="A9" i="30"/>
  <c r="A8" i="30"/>
  <c r="A7" i="30"/>
  <c r="A5" i="30"/>
  <c r="A4" i="30"/>
  <c r="A3" i="30"/>
  <c r="A2" i="30"/>
  <c r="K25" i="1" l="1"/>
  <c r="L25" i="1"/>
  <c r="F25" i="1" l="1"/>
  <c r="D17" i="3" s="1"/>
  <c r="E17" i="3" s="1"/>
  <c r="C40" i="30"/>
  <c r="C39" i="30"/>
  <c r="C38" i="30"/>
  <c r="C37" i="30"/>
  <c r="C35" i="30"/>
  <c r="C34" i="30"/>
  <c r="C33" i="30"/>
  <c r="C32" i="30"/>
  <c r="C31" i="30"/>
  <c r="C30" i="30"/>
  <c r="C29" i="30"/>
  <c r="C28" i="30"/>
  <c r="C27" i="30"/>
  <c r="C2" i="30"/>
  <c r="C8" i="30"/>
  <c r="C13" i="30"/>
  <c r="C18" i="30"/>
  <c r="C22" i="30"/>
  <c r="C26" i="30"/>
  <c r="C25" i="30"/>
  <c r="C24" i="30"/>
  <c r="C23" i="30"/>
  <c r="C19" i="30"/>
  <c r="C17" i="30"/>
  <c r="C16" i="30"/>
  <c r="C15" i="30"/>
  <c r="C14" i="30"/>
  <c r="C12" i="30"/>
  <c r="C11" i="30"/>
  <c r="C10" i="30"/>
  <c r="C9" i="30"/>
  <c r="C7" i="30"/>
  <c r="C5" i="30"/>
  <c r="C4" i="30"/>
  <c r="C3" i="30"/>
  <c r="DQ35" i="1"/>
  <c r="DL35" i="1"/>
  <c r="DG35" i="1"/>
  <c r="DB35" i="1"/>
  <c r="CW35" i="1"/>
  <c r="CR35" i="1"/>
  <c r="CM35" i="1"/>
  <c r="CI35" i="1"/>
  <c r="CD35" i="1"/>
  <c r="BY35" i="1"/>
  <c r="BT35" i="1"/>
  <c r="BO35" i="1"/>
  <c r="BJ35" i="1"/>
  <c r="BE35" i="1"/>
  <c r="M35" i="1"/>
  <c r="L35" i="1"/>
  <c r="K35" i="1"/>
  <c r="H35" i="1"/>
  <c r="DQ34" i="1"/>
  <c r="DL34" i="1"/>
  <c r="DG34" i="1"/>
  <c r="DB34" i="1"/>
  <c r="CW34" i="1"/>
  <c r="CR34" i="1"/>
  <c r="CM34" i="1"/>
  <c r="CI34" i="1"/>
  <c r="CD34" i="1"/>
  <c r="BY34" i="1"/>
  <c r="BT34" i="1"/>
  <c r="BO34" i="1"/>
  <c r="BJ34" i="1"/>
  <c r="BE34" i="1"/>
  <c r="M34" i="1"/>
  <c r="H34" i="1"/>
  <c r="DQ33" i="1"/>
  <c r="DL33" i="1"/>
  <c r="DG33" i="1"/>
  <c r="DB33" i="1"/>
  <c r="CW33" i="1"/>
  <c r="CR33" i="1"/>
  <c r="CM33" i="1"/>
  <c r="CI33" i="1"/>
  <c r="CD33" i="1"/>
  <c r="BY33" i="1"/>
  <c r="BT33" i="1"/>
  <c r="BO33" i="1"/>
  <c r="BJ33" i="1"/>
  <c r="BE33" i="1"/>
  <c r="M33" i="1"/>
  <c r="L33" i="1"/>
  <c r="K33" i="1"/>
  <c r="H33" i="1"/>
  <c r="F17" i="30"/>
  <c r="F14" i="30"/>
  <c r="F18" i="30"/>
  <c r="G25" i="1" l="1"/>
  <c r="F17" i="3" s="1"/>
  <c r="F35" i="1"/>
  <c r="D31" i="3" s="1"/>
  <c r="E31" i="3" s="1"/>
  <c r="F34" i="1"/>
  <c r="D36" i="3" s="1"/>
  <c r="E36" i="3" s="1"/>
  <c r="F33" i="1"/>
  <c r="D40" i="3" s="1"/>
  <c r="E40" i="3" s="1"/>
  <c r="B25" i="30"/>
  <c r="B11" i="30"/>
  <c r="B38" i="30"/>
  <c r="G33" i="1" l="1"/>
  <c r="F40" i="3" s="1"/>
  <c r="G34" i="1"/>
  <c r="F36" i="3" s="1"/>
  <c r="N36" i="3" s="1"/>
  <c r="B12" i="30"/>
  <c r="F7" i="30"/>
  <c r="AY34" i="1"/>
  <c r="AO34" i="1"/>
  <c r="AT34" i="1"/>
  <c r="AE34" i="1"/>
  <c r="AJ34" i="1"/>
  <c r="P34" i="1"/>
  <c r="Z34" i="1"/>
  <c r="U34" i="1"/>
  <c r="B3" i="30"/>
  <c r="F2" i="30"/>
  <c r="G35" i="1"/>
  <c r="F31" i="3" s="1"/>
  <c r="N31" i="3" s="1"/>
  <c r="I33" i="1"/>
  <c r="K38" i="27" s="1"/>
  <c r="I35" i="1"/>
  <c r="K41" i="27" s="1"/>
  <c r="U23" i="27" s="1"/>
  <c r="AE15" i="27" s="1"/>
  <c r="I34" i="1"/>
  <c r="K40" i="27" s="1"/>
  <c r="U25" i="27" s="1"/>
  <c r="BS34" i="1"/>
  <c r="BD34" i="1"/>
  <c r="B34" i="30"/>
  <c r="BX34" i="1"/>
  <c r="BN34" i="1"/>
  <c r="CC34" i="1"/>
  <c r="BI34" i="1"/>
  <c r="J34" i="1" l="1"/>
  <c r="N38" i="3"/>
  <c r="P4" i="1" l="1"/>
  <c r="B10" i="30" l="1"/>
  <c r="F3" i="30"/>
  <c r="F4" i="30"/>
  <c r="B9" i="30"/>
  <c r="BD4" i="1"/>
  <c r="B24" i="30"/>
  <c r="DQ32" i="1"/>
  <c r="DL32" i="1"/>
  <c r="DG32" i="1"/>
  <c r="DB32" i="1"/>
  <c r="CW32" i="1"/>
  <c r="CR32" i="1"/>
  <c r="CM32" i="1"/>
  <c r="CI32" i="1"/>
  <c r="CD32" i="1"/>
  <c r="BY32" i="1"/>
  <c r="BT32" i="1"/>
  <c r="BO32" i="1"/>
  <c r="BJ32" i="1"/>
  <c r="BE32" i="1"/>
  <c r="DQ31" i="1"/>
  <c r="DL31" i="1"/>
  <c r="DG31" i="1"/>
  <c r="DB31" i="1"/>
  <c r="CW31" i="1"/>
  <c r="CR31" i="1"/>
  <c r="CM31" i="1"/>
  <c r="CI31" i="1"/>
  <c r="CD31" i="1"/>
  <c r="BY31" i="1"/>
  <c r="BT31" i="1"/>
  <c r="BO31" i="1"/>
  <c r="BJ31" i="1"/>
  <c r="BE31" i="1"/>
  <c r="L32" i="1"/>
  <c r="K32" i="1"/>
  <c r="H32" i="1"/>
  <c r="M31" i="1"/>
  <c r="L31" i="1"/>
  <c r="K31" i="1"/>
  <c r="H31" i="1"/>
  <c r="AO12" i="1" l="1"/>
  <c r="AT12" i="1"/>
  <c r="AY12" i="1"/>
  <c r="P12" i="1"/>
  <c r="Z12" i="1"/>
  <c r="U12" i="1"/>
  <c r="AE12" i="1"/>
  <c r="AJ12" i="1"/>
  <c r="F32" i="1"/>
  <c r="D35" i="3" s="1"/>
  <c r="E35" i="3" s="1"/>
  <c r="F31" i="1"/>
  <c r="D34" i="3" s="1"/>
  <c r="E34" i="3" s="1"/>
  <c r="BD11" i="1"/>
  <c r="BD12" i="1"/>
  <c r="B15" i="30"/>
  <c r="G31" i="1" l="1"/>
  <c r="F34" i="3" s="1"/>
  <c r="G32" i="1"/>
  <c r="F35" i="3" s="1"/>
  <c r="B13" i="30"/>
  <c r="B8" i="30"/>
  <c r="I31" i="1"/>
  <c r="K36" i="27" s="1"/>
  <c r="I32" i="1"/>
  <c r="CD30" i="1"/>
  <c r="CD29" i="1"/>
  <c r="CD28" i="1"/>
  <c r="CD27" i="1"/>
  <c r="CD26" i="1"/>
  <c r="CD25" i="1"/>
  <c r="CD24" i="1"/>
  <c r="CD23" i="1"/>
  <c r="CD22" i="1"/>
  <c r="CD21" i="1"/>
  <c r="CD20" i="1"/>
  <c r="CD19" i="1"/>
  <c r="CD18" i="1"/>
  <c r="CD17" i="1"/>
  <c r="CD16" i="1"/>
  <c r="CD15" i="1"/>
  <c r="CD14" i="1"/>
  <c r="CD13" i="1"/>
  <c r="CD12" i="1"/>
  <c r="CD11" i="1"/>
  <c r="CD10" i="1"/>
  <c r="CD9" i="1"/>
  <c r="CD8" i="1"/>
  <c r="CD7" i="1"/>
  <c r="CD6" i="1"/>
  <c r="CD5" i="1"/>
  <c r="CD4" i="1"/>
  <c r="K37" i="27" l="1"/>
  <c r="N44" i="3"/>
  <c r="AY35" i="1"/>
  <c r="AO35" i="1"/>
  <c r="AT35" i="1"/>
  <c r="AJ35" i="1"/>
  <c r="P35" i="1"/>
  <c r="Z35" i="1"/>
  <c r="U35" i="1"/>
  <c r="AE35" i="1"/>
  <c r="B14" i="30"/>
  <c r="F9" i="30"/>
  <c r="BD10" i="1"/>
  <c r="BD35" i="1"/>
  <c r="BN35" i="1"/>
  <c r="CC35" i="1"/>
  <c r="BX35" i="1"/>
  <c r="BI35" i="1"/>
  <c r="BS35" i="1"/>
  <c r="DQ30" i="1"/>
  <c r="DL30" i="1"/>
  <c r="DG30" i="1"/>
  <c r="DB30" i="1"/>
  <c r="CW30" i="1"/>
  <c r="CR30" i="1"/>
  <c r="CM30" i="1"/>
  <c r="CI30" i="1"/>
  <c r="BY30" i="1"/>
  <c r="BT30" i="1"/>
  <c r="BO30" i="1"/>
  <c r="BJ30" i="1"/>
  <c r="BE30" i="1"/>
  <c r="M30" i="1"/>
  <c r="L30" i="1"/>
  <c r="K30" i="1"/>
  <c r="F30" i="1" l="1"/>
  <c r="D26" i="3" s="1"/>
  <c r="E26" i="3" s="1"/>
  <c r="L20" i="1"/>
  <c r="H25" i="1"/>
  <c r="H28" i="1"/>
  <c r="M28" i="1"/>
  <c r="DQ23" i="1"/>
  <c r="DQ22" i="1"/>
  <c r="K28" i="1"/>
  <c r="L28" i="1"/>
  <c r="BE28" i="1"/>
  <c r="BJ28" i="1"/>
  <c r="BO28" i="1"/>
  <c r="BT28" i="1"/>
  <c r="BY28" i="1"/>
  <c r="CI28" i="1"/>
  <c r="CM28" i="1"/>
  <c r="CR28" i="1"/>
  <c r="CW28" i="1"/>
  <c r="DB28" i="1"/>
  <c r="DG28" i="1"/>
  <c r="DL28" i="1"/>
  <c r="DQ28" i="1"/>
  <c r="H27" i="1"/>
  <c r="K27" i="1"/>
  <c r="L27" i="1"/>
  <c r="M27" i="1"/>
  <c r="BE29" i="1"/>
  <c r="BJ29" i="1"/>
  <c r="BO29" i="1"/>
  <c r="BT29" i="1"/>
  <c r="BY29" i="1"/>
  <c r="CI29" i="1"/>
  <c r="CM29" i="1"/>
  <c r="CR29" i="1"/>
  <c r="CW29" i="1"/>
  <c r="DB29" i="1"/>
  <c r="DG29" i="1"/>
  <c r="DL29" i="1"/>
  <c r="DQ29" i="1"/>
  <c r="H26" i="1"/>
  <c r="K26" i="1"/>
  <c r="L26" i="1"/>
  <c r="M26" i="1"/>
  <c r="BE24" i="1"/>
  <c r="BJ24" i="1"/>
  <c r="BO24" i="1"/>
  <c r="BT24" i="1"/>
  <c r="BY24" i="1"/>
  <c r="CI24" i="1"/>
  <c r="CM24" i="1"/>
  <c r="CR24" i="1"/>
  <c r="CW24" i="1"/>
  <c r="DB24" i="1"/>
  <c r="DG24" i="1"/>
  <c r="DL24" i="1"/>
  <c r="DQ24" i="1"/>
  <c r="H24" i="1"/>
  <c r="K24" i="1"/>
  <c r="L24" i="1"/>
  <c r="M24" i="1"/>
  <c r="BE25" i="1"/>
  <c r="BJ25" i="1"/>
  <c r="BO25" i="1"/>
  <c r="BT25" i="1"/>
  <c r="BY25" i="1"/>
  <c r="CI25" i="1"/>
  <c r="CM25" i="1"/>
  <c r="CR25" i="1"/>
  <c r="CW25" i="1"/>
  <c r="DB25" i="1"/>
  <c r="DG25" i="1"/>
  <c r="DL25" i="1"/>
  <c r="DQ25" i="1"/>
  <c r="M25" i="1"/>
  <c r="BE26" i="1"/>
  <c r="BJ26" i="1"/>
  <c r="BO26" i="1"/>
  <c r="BT26" i="1"/>
  <c r="BY26" i="1"/>
  <c r="CI26" i="1"/>
  <c r="CM26" i="1"/>
  <c r="CR26" i="1"/>
  <c r="CW26" i="1"/>
  <c r="DB26" i="1"/>
  <c r="DG26" i="1"/>
  <c r="DL26" i="1"/>
  <c r="DQ26" i="1"/>
  <c r="G30" i="1" l="1"/>
  <c r="F26" i="3" s="1"/>
  <c r="F28" i="1"/>
  <c r="D29" i="3" s="1"/>
  <c r="E29" i="3" s="1"/>
  <c r="F27" i="1"/>
  <c r="D25" i="3" s="1"/>
  <c r="E25" i="3" s="1"/>
  <c r="F26" i="1"/>
  <c r="D27" i="3" s="1"/>
  <c r="E27" i="3" s="1"/>
  <c r="F24" i="1"/>
  <c r="D23" i="3" s="1"/>
  <c r="E23" i="3" s="1"/>
  <c r="I30" i="1"/>
  <c r="K35" i="27" s="1"/>
  <c r="U18" i="27" s="1"/>
  <c r="AE17" i="27" s="1"/>
  <c r="AL17" i="27" s="1"/>
  <c r="AR9" i="27" s="1"/>
  <c r="CI4" i="1"/>
  <c r="CI14" i="1"/>
  <c r="BT4" i="1"/>
  <c r="BT5" i="1"/>
  <c r="BT6" i="1"/>
  <c r="BT7" i="1"/>
  <c r="BT8" i="1"/>
  <c r="BT9" i="1"/>
  <c r="BT10" i="1"/>
  <c r="BT11" i="1"/>
  <c r="BT12" i="1"/>
  <c r="BT13" i="1"/>
  <c r="BT14" i="1"/>
  <c r="BT15" i="1"/>
  <c r="BT16" i="1"/>
  <c r="BT17" i="1"/>
  <c r="BT18" i="1"/>
  <c r="BT19" i="1"/>
  <c r="BT20" i="1"/>
  <c r="BT21" i="1"/>
  <c r="BT22" i="1"/>
  <c r="BT23" i="1"/>
  <c r="BT27" i="1"/>
  <c r="DQ7" i="1"/>
  <c r="DL7" i="1"/>
  <c r="DG7" i="1"/>
  <c r="DB7" i="1"/>
  <c r="CW7" i="1"/>
  <c r="CR7" i="1"/>
  <c r="CM7" i="1"/>
  <c r="CI7" i="1"/>
  <c r="BY7" i="1"/>
  <c r="BO7" i="1"/>
  <c r="BJ7" i="1"/>
  <c r="BE7" i="1"/>
  <c r="V7" i="1"/>
  <c r="M5" i="1"/>
  <c r="L5" i="1"/>
  <c r="K5" i="1"/>
  <c r="H5" i="1"/>
  <c r="N26" i="3" l="1"/>
  <c r="G24" i="1"/>
  <c r="F23" i="3" s="1"/>
  <c r="G27" i="1"/>
  <c r="F25" i="3" s="1"/>
  <c r="G28" i="1"/>
  <c r="F29" i="3" s="1"/>
  <c r="N29" i="3" s="1"/>
  <c r="G26" i="1"/>
  <c r="F27" i="3" s="1"/>
  <c r="F5" i="1"/>
  <c r="D4" i="3" s="1"/>
  <c r="I26" i="1"/>
  <c r="K30" i="27" s="1"/>
  <c r="I25" i="1"/>
  <c r="K29" i="27" s="1"/>
  <c r="U17" i="27" s="1"/>
  <c r="I27" i="1"/>
  <c r="K31" i="27" s="1"/>
  <c r="I24" i="1"/>
  <c r="K28" i="27" s="1"/>
  <c r="U19" i="27" s="1"/>
  <c r="I28" i="1"/>
  <c r="K32" i="27" s="1"/>
  <c r="M22" i="1"/>
  <c r="H22" i="1"/>
  <c r="H23" i="1"/>
  <c r="DL23" i="1"/>
  <c r="DG23" i="1"/>
  <c r="DB23" i="1"/>
  <c r="CW23" i="1"/>
  <c r="CR23" i="1"/>
  <c r="CM23" i="1"/>
  <c r="CI23" i="1"/>
  <c r="BY23" i="1"/>
  <c r="BO23" i="1"/>
  <c r="BJ23" i="1"/>
  <c r="BE23" i="1"/>
  <c r="L22" i="1"/>
  <c r="K22" i="1"/>
  <c r="DQ21" i="1"/>
  <c r="DL21" i="1"/>
  <c r="DG21" i="1"/>
  <c r="DB21" i="1"/>
  <c r="CW21" i="1"/>
  <c r="CR21" i="1"/>
  <c r="CM21" i="1"/>
  <c r="CI21" i="1"/>
  <c r="BY21" i="1"/>
  <c r="BO21" i="1"/>
  <c r="BJ21" i="1"/>
  <c r="BE21" i="1"/>
  <c r="M20" i="1"/>
  <c r="K20" i="1"/>
  <c r="F20" i="1" s="1"/>
  <c r="D24" i="3" s="1"/>
  <c r="E24" i="3" s="1"/>
  <c r="H20" i="1"/>
  <c r="DQ18" i="1"/>
  <c r="DL18" i="1"/>
  <c r="DG18" i="1"/>
  <c r="DB18" i="1"/>
  <c r="CW18" i="1"/>
  <c r="CR18" i="1"/>
  <c r="CM18" i="1"/>
  <c r="CI18" i="1"/>
  <c r="BY18" i="1"/>
  <c r="BO18" i="1"/>
  <c r="BJ18" i="1"/>
  <c r="BE18" i="1"/>
  <c r="M15" i="1"/>
  <c r="L15" i="1"/>
  <c r="K15" i="1"/>
  <c r="H15" i="1"/>
  <c r="DQ13" i="1"/>
  <c r="DL13" i="1"/>
  <c r="DG13" i="1"/>
  <c r="DB13" i="1"/>
  <c r="CW13" i="1"/>
  <c r="CR13" i="1"/>
  <c r="CM13" i="1"/>
  <c r="CI13" i="1"/>
  <c r="BY13" i="1"/>
  <c r="BO13" i="1"/>
  <c r="BJ13" i="1"/>
  <c r="BE13" i="1"/>
  <c r="M9" i="1"/>
  <c r="L9" i="1"/>
  <c r="K9" i="1"/>
  <c r="H9" i="1"/>
  <c r="DQ6" i="1"/>
  <c r="DL6" i="1"/>
  <c r="DG6" i="1"/>
  <c r="DB6" i="1"/>
  <c r="CW6" i="1"/>
  <c r="CR6" i="1"/>
  <c r="CM6" i="1"/>
  <c r="CI6" i="1"/>
  <c r="BY6" i="1"/>
  <c r="BO6" i="1"/>
  <c r="BJ6" i="1"/>
  <c r="BE6" i="1"/>
  <c r="V6" i="1"/>
  <c r="M4" i="1"/>
  <c r="H4" i="1"/>
  <c r="DQ8" i="1"/>
  <c r="DL8" i="1"/>
  <c r="DG8" i="1"/>
  <c r="DB8" i="1"/>
  <c r="CW8" i="1"/>
  <c r="CR8" i="1"/>
  <c r="CM8" i="1"/>
  <c r="CI8" i="1"/>
  <c r="BY8" i="1"/>
  <c r="BO8" i="1"/>
  <c r="BJ8" i="1"/>
  <c r="BE8" i="1"/>
  <c r="V8" i="1"/>
  <c r="DQ10" i="1"/>
  <c r="DL10" i="1"/>
  <c r="DG10" i="1"/>
  <c r="DB10" i="1"/>
  <c r="CW10" i="1"/>
  <c r="CR10" i="1"/>
  <c r="CM10" i="1"/>
  <c r="CI10" i="1"/>
  <c r="BY10" i="1"/>
  <c r="BO10" i="1"/>
  <c r="BJ10" i="1"/>
  <c r="BE10" i="1"/>
  <c r="DQ9" i="1"/>
  <c r="DL9" i="1"/>
  <c r="DG9" i="1"/>
  <c r="DB9" i="1"/>
  <c r="CW9" i="1"/>
  <c r="CR9" i="1"/>
  <c r="CM9" i="1"/>
  <c r="CI9" i="1"/>
  <c r="BY9" i="1"/>
  <c r="BO9" i="1"/>
  <c r="BJ9" i="1"/>
  <c r="BE9" i="1"/>
  <c r="H14" i="1"/>
  <c r="F15" i="30"/>
  <c r="M29" i="1"/>
  <c r="M23" i="1"/>
  <c r="M19" i="1"/>
  <c r="M21" i="1"/>
  <c r="M16" i="1"/>
  <c r="M18" i="1"/>
  <c r="M17" i="1"/>
  <c r="M10" i="1"/>
  <c r="M13" i="1"/>
  <c r="M12" i="1"/>
  <c r="M11" i="1"/>
  <c r="M6" i="1"/>
  <c r="M7" i="1"/>
  <c r="L29" i="1"/>
  <c r="L23" i="1"/>
  <c r="L19" i="1"/>
  <c r="L21" i="1"/>
  <c r="L16" i="1"/>
  <c r="L18" i="1"/>
  <c r="L17" i="1"/>
  <c r="L10" i="1"/>
  <c r="L12" i="1"/>
  <c r="L11" i="1"/>
  <c r="L6" i="1"/>
  <c r="L7" i="1"/>
  <c r="K29" i="1"/>
  <c r="K23" i="1"/>
  <c r="K19" i="1"/>
  <c r="K21" i="1"/>
  <c r="K18" i="1"/>
  <c r="K17" i="1"/>
  <c r="K10" i="1"/>
  <c r="K12" i="1"/>
  <c r="K11" i="1"/>
  <c r="K6" i="1"/>
  <c r="K7" i="1"/>
  <c r="H29" i="1"/>
  <c r="H19" i="1"/>
  <c r="H21" i="1"/>
  <c r="H16" i="1"/>
  <c r="H18" i="1"/>
  <c r="H10" i="1"/>
  <c r="H13" i="1"/>
  <c r="H12" i="1"/>
  <c r="H11" i="1"/>
  <c r="H6" i="1"/>
  <c r="H7" i="1"/>
  <c r="DQ27" i="1"/>
  <c r="DQ19" i="1"/>
  <c r="DQ20" i="1"/>
  <c r="DQ16" i="1"/>
  <c r="DQ15" i="1"/>
  <c r="DQ17" i="1"/>
  <c r="DQ12" i="1"/>
  <c r="DQ11" i="1"/>
  <c r="DQ14" i="1"/>
  <c r="DQ4" i="1"/>
  <c r="DQ5" i="1"/>
  <c r="DL27" i="1"/>
  <c r="DL22" i="1"/>
  <c r="DL19" i="1"/>
  <c r="DL20" i="1"/>
  <c r="DL16" i="1"/>
  <c r="DL15" i="1"/>
  <c r="DL17" i="1"/>
  <c r="DL12" i="1"/>
  <c r="DL11" i="1"/>
  <c r="DL14" i="1"/>
  <c r="DL4" i="1"/>
  <c r="DL5" i="1"/>
  <c r="DG27" i="1"/>
  <c r="DG22" i="1"/>
  <c r="DG19" i="1"/>
  <c r="DG20" i="1"/>
  <c r="DG16" i="1"/>
  <c r="DG15" i="1"/>
  <c r="DG17" i="1"/>
  <c r="DG12" i="1"/>
  <c r="DG11" i="1"/>
  <c r="DG14" i="1"/>
  <c r="DG4" i="1"/>
  <c r="DG5" i="1"/>
  <c r="DB27" i="1"/>
  <c r="DB22" i="1"/>
  <c r="DB19" i="1"/>
  <c r="DB20" i="1"/>
  <c r="DB16" i="1"/>
  <c r="DB15" i="1"/>
  <c r="DB17" i="1"/>
  <c r="DB12" i="1"/>
  <c r="DB11" i="1"/>
  <c r="DB14" i="1"/>
  <c r="DB4" i="1"/>
  <c r="DB5" i="1"/>
  <c r="CW27" i="1"/>
  <c r="CW22" i="1"/>
  <c r="CW19" i="1"/>
  <c r="CW20" i="1"/>
  <c r="CW16" i="1"/>
  <c r="CW15" i="1"/>
  <c r="CW17" i="1"/>
  <c r="CW12" i="1"/>
  <c r="CW11" i="1"/>
  <c r="CW14" i="1"/>
  <c r="CW4" i="1"/>
  <c r="CW5" i="1"/>
  <c r="CR27" i="1"/>
  <c r="CR22" i="1"/>
  <c r="CR19" i="1"/>
  <c r="CR20" i="1"/>
  <c r="CR16" i="1"/>
  <c r="CR15" i="1"/>
  <c r="CR17" i="1"/>
  <c r="CR12" i="1"/>
  <c r="CR11" i="1"/>
  <c r="CR14" i="1"/>
  <c r="CR4" i="1"/>
  <c r="CR5" i="1"/>
  <c r="CM27" i="1"/>
  <c r="CM22" i="1"/>
  <c r="CM19" i="1"/>
  <c r="CM20" i="1"/>
  <c r="CM16" i="1"/>
  <c r="CM15" i="1"/>
  <c r="CM17" i="1"/>
  <c r="CM12" i="1"/>
  <c r="CM11" i="1"/>
  <c r="CM14" i="1"/>
  <c r="CM4" i="1"/>
  <c r="CM5" i="1"/>
  <c r="CI27" i="1"/>
  <c r="CI22" i="1"/>
  <c r="CI19" i="1"/>
  <c r="CI20" i="1"/>
  <c r="CI16" i="1"/>
  <c r="CI15" i="1"/>
  <c r="CI17" i="1"/>
  <c r="CI12" i="1"/>
  <c r="CI11" i="1"/>
  <c r="CI5" i="1"/>
  <c r="BY27" i="1"/>
  <c r="BY22" i="1"/>
  <c r="BY19" i="1"/>
  <c r="BY20" i="1"/>
  <c r="BY16" i="1"/>
  <c r="BY15" i="1"/>
  <c r="BY17" i="1"/>
  <c r="BY12" i="1"/>
  <c r="BY11" i="1"/>
  <c r="BY14" i="1"/>
  <c r="BY4" i="1"/>
  <c r="BY5" i="1"/>
  <c r="BO27" i="1"/>
  <c r="BJ27" i="1"/>
  <c r="BE27" i="1"/>
  <c r="BO22" i="1"/>
  <c r="BJ22" i="1"/>
  <c r="BE22" i="1"/>
  <c r="BO19" i="1"/>
  <c r="BJ19" i="1"/>
  <c r="BE19" i="1"/>
  <c r="BO20" i="1"/>
  <c r="BJ20" i="1"/>
  <c r="BE20" i="1"/>
  <c r="BO16" i="1"/>
  <c r="BJ16" i="1"/>
  <c r="BE16" i="1"/>
  <c r="BO15" i="1"/>
  <c r="BJ15" i="1"/>
  <c r="BE15" i="1"/>
  <c r="BO17" i="1"/>
  <c r="BJ17" i="1"/>
  <c r="BE17" i="1"/>
  <c r="BO12" i="1"/>
  <c r="BJ12" i="1"/>
  <c r="BE12" i="1"/>
  <c r="BO11" i="1"/>
  <c r="BJ11" i="1"/>
  <c r="BE11" i="1"/>
  <c r="BO14" i="1"/>
  <c r="BJ14" i="1"/>
  <c r="BE14" i="1"/>
  <c r="BO4" i="1"/>
  <c r="BJ4" i="1"/>
  <c r="BE4" i="1"/>
  <c r="AZ4" i="1"/>
  <c r="AU4" i="1"/>
  <c r="AP4" i="1"/>
  <c r="AK4" i="1"/>
  <c r="AF4" i="1"/>
  <c r="AA4" i="1"/>
  <c r="V4" i="1"/>
  <c r="BO5" i="1"/>
  <c r="BJ5" i="1"/>
  <c r="BE5" i="1"/>
  <c r="V5" i="1"/>
  <c r="N40" i="3" l="1"/>
  <c r="N34" i="3"/>
  <c r="B33" i="30"/>
  <c r="F19" i="30"/>
  <c r="B22" i="30"/>
  <c r="F12" i="30"/>
  <c r="F23" i="1"/>
  <c r="D14" i="3" s="1"/>
  <c r="E14" i="3" s="1"/>
  <c r="F8" i="1"/>
  <c r="D5" i="3" s="1"/>
  <c r="E5" i="3" s="1"/>
  <c r="F7" i="1"/>
  <c r="D9" i="3" s="1"/>
  <c r="F6" i="1"/>
  <c r="D3" i="3" s="1"/>
  <c r="F11" i="1"/>
  <c r="D13" i="3" s="1"/>
  <c r="E13" i="3" s="1"/>
  <c r="F9" i="1"/>
  <c r="D8" i="3" s="1"/>
  <c r="E8" i="3" s="1"/>
  <c r="F10" i="1"/>
  <c r="D10" i="3" s="1"/>
  <c r="E10" i="3" s="1"/>
  <c r="F29" i="1"/>
  <c r="D33" i="3" s="1"/>
  <c r="E33" i="3" s="1"/>
  <c r="F22" i="1"/>
  <c r="D22" i="3" s="1"/>
  <c r="E22" i="3" s="1"/>
  <c r="F21" i="1"/>
  <c r="D16" i="3" s="1"/>
  <c r="E16" i="3" s="1"/>
  <c r="G20" i="1"/>
  <c r="F19" i="1"/>
  <c r="D15" i="3" s="1"/>
  <c r="E15" i="3" s="1"/>
  <c r="F18" i="1"/>
  <c r="D21" i="3" s="1"/>
  <c r="E21" i="3" s="1"/>
  <c r="F17" i="1"/>
  <c r="D20" i="3" s="1"/>
  <c r="E20" i="3" s="1"/>
  <c r="F16" i="1"/>
  <c r="D18" i="3" s="1"/>
  <c r="E18" i="3" s="1"/>
  <c r="F15" i="1"/>
  <c r="D6" i="3" s="1"/>
  <c r="E6" i="3" s="1"/>
  <c r="B40" i="30"/>
  <c r="B6" i="30"/>
  <c r="B7" i="30"/>
  <c r="B26" i="30"/>
  <c r="B27" i="30"/>
  <c r="B4" i="30"/>
  <c r="B29" i="30"/>
  <c r="B30" i="30"/>
  <c r="B35" i="30"/>
  <c r="B36" i="30"/>
  <c r="B18" i="30"/>
  <c r="B20" i="30"/>
  <c r="B16" i="30"/>
  <c r="B39" i="30"/>
  <c r="B37" i="30"/>
  <c r="CC10" i="1"/>
  <c r="CC12" i="1"/>
  <c r="CC11" i="1"/>
  <c r="G5" i="1"/>
  <c r="F4" i="3" s="1"/>
  <c r="I5" i="1"/>
  <c r="CC4" i="1"/>
  <c r="F4" i="1"/>
  <c r="F14" i="1"/>
  <c r="D7" i="3" s="1"/>
  <c r="E7" i="3" s="1"/>
  <c r="F13" i="1"/>
  <c r="D12" i="3" s="1"/>
  <c r="E12" i="3" s="1"/>
  <c r="F12" i="1"/>
  <c r="D11" i="3" s="1"/>
  <c r="E11" i="3" s="1"/>
  <c r="F24" i="3" l="1"/>
  <c r="D2" i="3"/>
  <c r="E2" i="3" s="1"/>
  <c r="G21" i="1"/>
  <c r="F16" i="3" s="1"/>
  <c r="N16" i="3" s="1"/>
  <c r="G22" i="1"/>
  <c r="F22" i="3" s="1"/>
  <c r="N22" i="3" s="1"/>
  <c r="G18" i="1"/>
  <c r="G16" i="1"/>
  <c r="F18" i="3" s="1"/>
  <c r="I14" i="1"/>
  <c r="I11" i="1"/>
  <c r="K12" i="27" s="1"/>
  <c r="E3" i="3"/>
  <c r="I10" i="1"/>
  <c r="K11" i="27" s="1"/>
  <c r="I9" i="1"/>
  <c r="K10" i="27" s="1"/>
  <c r="U6" i="27" s="1"/>
  <c r="I7" i="1"/>
  <c r="K7" i="27" s="1"/>
  <c r="E4" i="3"/>
  <c r="G17" i="1"/>
  <c r="F20" i="3" s="1"/>
  <c r="G15" i="1"/>
  <c r="F6" i="3" s="1"/>
  <c r="K8" i="27"/>
  <c r="U8" i="27" s="1"/>
  <c r="AE8" i="27" s="1"/>
  <c r="AL10" i="27" s="1"/>
  <c r="AR14" i="27" s="1"/>
  <c r="AO28" i="1"/>
  <c r="AT28" i="1"/>
  <c r="AY28" i="1"/>
  <c r="P28" i="1"/>
  <c r="AE28" i="1"/>
  <c r="Z28" i="1"/>
  <c r="U28" i="1"/>
  <c r="AJ28" i="1"/>
  <c r="AO38" i="1"/>
  <c r="AT38" i="1"/>
  <c r="AY38" i="1"/>
  <c r="P38" i="1"/>
  <c r="Z38" i="1"/>
  <c r="U38" i="1"/>
  <c r="AE38" i="1"/>
  <c r="AJ38" i="1"/>
  <c r="AT24" i="1"/>
  <c r="AY24" i="1"/>
  <c r="AO24" i="1"/>
  <c r="U24" i="1"/>
  <c r="AJ24" i="1"/>
  <c r="P24" i="1"/>
  <c r="Z24" i="1"/>
  <c r="AE24" i="1"/>
  <c r="AT15" i="1"/>
  <c r="AY15" i="1"/>
  <c r="AO15" i="1"/>
  <c r="Z15" i="1"/>
  <c r="AE15" i="1"/>
  <c r="AJ15" i="1"/>
  <c r="P15" i="1"/>
  <c r="U15" i="1"/>
  <c r="AO29" i="1"/>
  <c r="AT29" i="1"/>
  <c r="AY29" i="1"/>
  <c r="Z29" i="1"/>
  <c r="U29" i="1"/>
  <c r="P29" i="1"/>
  <c r="AE29" i="1"/>
  <c r="AJ29" i="1"/>
  <c r="AY20" i="1"/>
  <c r="AO20" i="1"/>
  <c r="AT20" i="1"/>
  <c r="P20" i="1"/>
  <c r="Z20" i="1"/>
  <c r="U20" i="1"/>
  <c r="AE20" i="1"/>
  <c r="AJ20" i="1"/>
  <c r="AO17" i="1"/>
  <c r="AT17" i="1"/>
  <c r="AY17" i="1"/>
  <c r="U17" i="1"/>
  <c r="P17" i="1"/>
  <c r="Z17" i="1"/>
  <c r="AE17" i="1"/>
  <c r="AJ17" i="1"/>
  <c r="AT25" i="1"/>
  <c r="AY25" i="1"/>
  <c r="AO25" i="1"/>
  <c r="AE25" i="1"/>
  <c r="AJ25" i="1"/>
  <c r="P25" i="1"/>
  <c r="Z25" i="1"/>
  <c r="U25" i="1"/>
  <c r="AO16" i="1"/>
  <c r="AT16" i="1"/>
  <c r="AY16" i="1"/>
  <c r="Z16" i="1"/>
  <c r="AE16" i="1"/>
  <c r="AJ16" i="1"/>
  <c r="P16" i="1"/>
  <c r="U16" i="1"/>
  <c r="AY19" i="1"/>
  <c r="AO19" i="1"/>
  <c r="AT19" i="1"/>
  <c r="AJ19" i="1"/>
  <c r="P19" i="1"/>
  <c r="Z19" i="1"/>
  <c r="U19" i="1"/>
  <c r="AE19" i="1"/>
  <c r="AO21" i="1"/>
  <c r="AT21" i="1"/>
  <c r="AY21" i="1"/>
  <c r="Z21" i="1"/>
  <c r="U21" i="1"/>
  <c r="AE21" i="1"/>
  <c r="AJ21" i="1"/>
  <c r="P21" i="1"/>
  <c r="AY18" i="1"/>
  <c r="AO18" i="1"/>
  <c r="AT18" i="1"/>
  <c r="AJ18" i="1"/>
  <c r="P18" i="1"/>
  <c r="Z18" i="1"/>
  <c r="U18" i="1"/>
  <c r="AE18" i="1"/>
  <c r="AO27" i="1"/>
  <c r="AT27" i="1"/>
  <c r="AY27" i="1"/>
  <c r="AJ27" i="1"/>
  <c r="P27" i="1"/>
  <c r="Z27" i="1"/>
  <c r="U27" i="1"/>
  <c r="AE27" i="1"/>
  <c r="AO31" i="1"/>
  <c r="AT31" i="1"/>
  <c r="AY31" i="1"/>
  <c r="P31" i="1"/>
  <c r="Z31" i="1"/>
  <c r="AE31" i="1"/>
  <c r="AJ31" i="1"/>
  <c r="U31" i="1"/>
  <c r="B19" i="30"/>
  <c r="F10" i="30"/>
  <c r="AT26" i="1"/>
  <c r="AY26" i="1"/>
  <c r="AO26" i="1"/>
  <c r="AE26" i="1"/>
  <c r="P26" i="1"/>
  <c r="Z26" i="1"/>
  <c r="U26" i="1"/>
  <c r="AJ26" i="1"/>
  <c r="AO32" i="1"/>
  <c r="AT32" i="1"/>
  <c r="AY32" i="1"/>
  <c r="Z32" i="1"/>
  <c r="AE32" i="1"/>
  <c r="AJ32" i="1"/>
  <c r="P32" i="1"/>
  <c r="U32" i="1"/>
  <c r="AO22" i="1"/>
  <c r="AT22" i="1"/>
  <c r="AY22" i="1"/>
  <c r="Z22" i="1"/>
  <c r="U22" i="1"/>
  <c r="AE22" i="1"/>
  <c r="AJ22" i="1"/>
  <c r="P22" i="1"/>
  <c r="AO23" i="1"/>
  <c r="AT23" i="1"/>
  <c r="AY23" i="1"/>
  <c r="U23" i="1"/>
  <c r="AE23" i="1"/>
  <c r="AJ23" i="1"/>
  <c r="P23" i="1"/>
  <c r="Z23" i="1"/>
  <c r="AO37" i="1"/>
  <c r="AT37" i="1"/>
  <c r="AY37" i="1"/>
  <c r="P37" i="1"/>
  <c r="Z37" i="1"/>
  <c r="AE37" i="1"/>
  <c r="AJ37" i="1"/>
  <c r="U37" i="1"/>
  <c r="B5" i="30"/>
  <c r="F5" i="30"/>
  <c r="B17" i="30"/>
  <c r="F8" i="30"/>
  <c r="AO13" i="1"/>
  <c r="AT13" i="1"/>
  <c r="AY13" i="1"/>
  <c r="P13" i="1"/>
  <c r="Z13" i="1"/>
  <c r="U13" i="1"/>
  <c r="AE13" i="1"/>
  <c r="AJ13" i="1"/>
  <c r="AO14" i="1"/>
  <c r="AT14" i="1"/>
  <c r="AY14" i="1"/>
  <c r="P14" i="1"/>
  <c r="Z14" i="1"/>
  <c r="U14" i="1"/>
  <c r="AE14" i="1"/>
  <c r="AJ14" i="1"/>
  <c r="K5" i="27"/>
  <c r="G23" i="1"/>
  <c r="G29" i="1"/>
  <c r="F33" i="3" s="1"/>
  <c r="N33" i="3" s="1"/>
  <c r="G19" i="1"/>
  <c r="F15" i="3" s="1"/>
  <c r="E42" i="3"/>
  <c r="BD19" i="1"/>
  <c r="BD31" i="1"/>
  <c r="BD23" i="1"/>
  <c r="BD25" i="1"/>
  <c r="CC29" i="1"/>
  <c r="BD13" i="1"/>
  <c r="BD24" i="1"/>
  <c r="BD28" i="1"/>
  <c r="BD32" i="1"/>
  <c r="BD20" i="1"/>
  <c r="BD7" i="1"/>
  <c r="BD27" i="1"/>
  <c r="BD18" i="1"/>
  <c r="BD26" i="1"/>
  <c r="BD8" i="1"/>
  <c r="BD21" i="1"/>
  <c r="BD5" i="1"/>
  <c r="E9" i="3"/>
  <c r="BX38" i="1"/>
  <c r="BD38" i="1"/>
  <c r="CC38" i="1"/>
  <c r="BI38" i="1"/>
  <c r="BN38" i="1"/>
  <c r="BS38" i="1"/>
  <c r="BX32" i="1"/>
  <c r="CC31" i="1"/>
  <c r="BX37" i="1"/>
  <c r="BN37" i="1"/>
  <c r="BI37" i="1"/>
  <c r="BS37" i="1"/>
  <c r="CC37" i="1"/>
  <c r="BD37" i="1"/>
  <c r="BD9" i="1"/>
  <c r="BD29" i="1"/>
  <c r="CC7" i="1"/>
  <c r="CC23" i="1"/>
  <c r="CC19" i="1"/>
  <c r="CC5" i="1"/>
  <c r="CC18" i="1"/>
  <c r="CC17" i="1"/>
  <c r="BD15" i="1"/>
  <c r="CC20" i="1"/>
  <c r="CC27" i="1"/>
  <c r="CC15" i="1"/>
  <c r="BD16" i="1"/>
  <c r="BD17" i="1"/>
  <c r="CC14" i="1"/>
  <c r="BD14" i="1"/>
  <c r="CC22" i="1"/>
  <c r="BD22" i="1"/>
  <c r="CC6" i="1"/>
  <c r="BD6" i="1"/>
  <c r="B23" i="30"/>
  <c r="CC16" i="1"/>
  <c r="CC13" i="1"/>
  <c r="CC8" i="1"/>
  <c r="CC21" i="1"/>
  <c r="CC9" i="1"/>
  <c r="BN31" i="1"/>
  <c r="BI32" i="1"/>
  <c r="CC32" i="1"/>
  <c r="BX31" i="1"/>
  <c r="BS32" i="1"/>
  <c r="I15" i="1"/>
  <c r="K17" i="27" s="1"/>
  <c r="U11" i="27" s="1"/>
  <c r="BI31" i="1"/>
  <c r="BS31" i="1"/>
  <c r="BN32" i="1"/>
  <c r="I4" i="1"/>
  <c r="K4" i="27" s="1"/>
  <c r="BX27" i="1"/>
  <c r="BS25" i="1"/>
  <c r="CC25" i="1"/>
  <c r="CC28" i="1"/>
  <c r="CC24" i="1"/>
  <c r="BN26" i="1"/>
  <c r="CC26" i="1"/>
  <c r="BS28" i="1"/>
  <c r="BN25" i="1"/>
  <c r="BN28" i="1"/>
  <c r="BI28" i="1"/>
  <c r="BX28" i="1"/>
  <c r="BI26" i="1"/>
  <c r="BI25" i="1"/>
  <c r="BX4" i="1"/>
  <c r="BX10" i="1"/>
  <c r="BX21" i="1"/>
  <c r="BX23" i="1"/>
  <c r="BX20" i="1"/>
  <c r="BX11" i="1"/>
  <c r="BX16" i="1"/>
  <c r="BX29" i="1"/>
  <c r="BX14" i="1"/>
  <c r="BX7" i="1"/>
  <c r="BS24" i="1"/>
  <c r="BX24" i="1"/>
  <c r="BX26" i="1"/>
  <c r="BX5" i="1"/>
  <c r="BX9" i="1"/>
  <c r="BX22" i="1"/>
  <c r="BX19" i="1"/>
  <c r="BX12" i="1"/>
  <c r="BX17" i="1"/>
  <c r="BX15" i="1"/>
  <c r="BX8" i="1"/>
  <c r="BX13" i="1"/>
  <c r="BX18" i="1"/>
  <c r="BX25" i="1"/>
  <c r="BX6" i="1"/>
  <c r="BS26" i="1"/>
  <c r="G9" i="1"/>
  <c r="F8" i="3" s="1"/>
  <c r="I23" i="1"/>
  <c r="K26" i="27" s="1"/>
  <c r="U12" i="27" s="1"/>
  <c r="I19" i="1"/>
  <c r="G8" i="1"/>
  <c r="F5" i="3" s="1"/>
  <c r="I6" i="1"/>
  <c r="K6" i="27" s="1"/>
  <c r="U5" i="27" s="1"/>
  <c r="G6" i="1"/>
  <c r="F3" i="3" s="1"/>
  <c r="G11" i="1"/>
  <c r="F13" i="3" s="1"/>
  <c r="I21" i="1"/>
  <c r="K24" i="27" s="1"/>
  <c r="U14" i="27" s="1"/>
  <c r="AE10" i="27" s="1"/>
  <c r="I12" i="1"/>
  <c r="K13" i="27" s="1"/>
  <c r="G12" i="1"/>
  <c r="F11" i="3" s="1"/>
  <c r="G14" i="1"/>
  <c r="F7" i="3" s="1"/>
  <c r="G4" i="1"/>
  <c r="I29" i="1"/>
  <c r="K34" i="27" s="1"/>
  <c r="U20" i="27" s="1"/>
  <c r="AE9" i="27" s="1"/>
  <c r="AL16" i="27" s="1"/>
  <c r="AR15" i="27" s="1"/>
  <c r="G10" i="1"/>
  <c r="F10" i="3" s="1"/>
  <c r="G7" i="1"/>
  <c r="F9" i="3" s="1"/>
  <c r="I16" i="1"/>
  <c r="K18" i="27" s="1"/>
  <c r="I18" i="1"/>
  <c r="K20" i="27" s="1"/>
  <c r="G13" i="1"/>
  <c r="F12" i="3" s="1"/>
  <c r="I22" i="1"/>
  <c r="K25" i="27" s="1"/>
  <c r="I20" i="1"/>
  <c r="K23" i="27" s="1"/>
  <c r="BI24" i="1"/>
  <c r="BN24" i="1"/>
  <c r="BI29" i="1"/>
  <c r="BN29" i="1"/>
  <c r="BS29" i="1"/>
  <c r="BI12" i="1"/>
  <c r="BS12" i="1"/>
  <c r="BN12" i="1"/>
  <c r="BS22" i="1"/>
  <c r="BN22" i="1"/>
  <c r="BI22" i="1"/>
  <c r="BI14" i="1"/>
  <c r="BS14" i="1"/>
  <c r="BN14" i="1"/>
  <c r="BI16" i="1"/>
  <c r="BS16" i="1"/>
  <c r="BN16" i="1"/>
  <c r="BS27" i="1"/>
  <c r="BN27" i="1"/>
  <c r="BI27" i="1"/>
  <c r="BS9" i="1"/>
  <c r="BN9" i="1"/>
  <c r="BI9" i="1"/>
  <c r="BS5" i="1"/>
  <c r="BN5" i="1"/>
  <c r="BI5" i="1"/>
  <c r="BS6" i="1"/>
  <c r="BN6" i="1"/>
  <c r="BI6" i="1"/>
  <c r="BS21" i="1"/>
  <c r="BN21" i="1"/>
  <c r="BI21" i="1"/>
  <c r="BS7" i="1"/>
  <c r="BN7" i="1"/>
  <c r="BI7" i="1"/>
  <c r="BS13" i="1"/>
  <c r="BN13" i="1"/>
  <c r="BI13" i="1"/>
  <c r="BS8" i="1"/>
  <c r="BN8" i="1"/>
  <c r="BI8" i="1"/>
  <c r="BS19" i="1"/>
  <c r="BN19" i="1"/>
  <c r="BI19" i="1"/>
  <c r="BI23" i="1"/>
  <c r="BS23" i="1"/>
  <c r="BN23" i="1"/>
  <c r="BI20" i="1"/>
  <c r="BS20" i="1"/>
  <c r="BN20" i="1"/>
  <c r="BS11" i="1"/>
  <c r="BN11" i="1"/>
  <c r="BI11" i="1"/>
  <c r="BS17" i="1"/>
  <c r="BN17" i="1"/>
  <c r="BI17" i="1"/>
  <c r="BS4" i="1"/>
  <c r="BN4" i="1"/>
  <c r="BI4" i="1"/>
  <c r="BI18" i="1"/>
  <c r="BS18" i="1"/>
  <c r="BN18" i="1"/>
  <c r="BS10" i="1"/>
  <c r="BN10" i="1"/>
  <c r="BI10" i="1"/>
  <c r="BS15" i="1"/>
  <c r="BN15" i="1"/>
  <c r="BI15" i="1"/>
  <c r="I13" i="1"/>
  <c r="K14" i="27" s="1"/>
  <c r="U7" i="27" s="1"/>
  <c r="AE16" i="27" s="1"/>
  <c r="I17" i="1"/>
  <c r="K19" i="27" s="1"/>
  <c r="AY4" i="1"/>
  <c r="AT4" i="1"/>
  <c r="AO4" i="1"/>
  <c r="AJ4" i="1"/>
  <c r="U4" i="1"/>
  <c r="AE4" i="1"/>
  <c r="Z4" i="1"/>
  <c r="J10" i="1" l="1"/>
  <c r="J9" i="1"/>
  <c r="J38" i="1"/>
  <c r="J28" i="1"/>
  <c r="J5" i="1"/>
  <c r="J20" i="1"/>
  <c r="J11" i="1"/>
  <c r="J21" i="1"/>
  <c r="J6" i="1"/>
  <c r="J26" i="1"/>
  <c r="J16" i="1"/>
  <c r="J15" i="1"/>
  <c r="J7" i="1"/>
  <c r="J37" i="1"/>
  <c r="J25" i="1"/>
  <c r="J29" i="1"/>
  <c r="J24" i="1"/>
  <c r="J4" i="1"/>
  <c r="J27" i="1"/>
  <c r="J18" i="1"/>
  <c r="J19" i="1"/>
  <c r="J17" i="1"/>
  <c r="J31" i="1"/>
  <c r="J8" i="1"/>
  <c r="J14" i="1"/>
  <c r="J13" i="1"/>
  <c r="J22" i="1"/>
  <c r="J12" i="1"/>
  <c r="J23" i="1"/>
  <c r="J32" i="1"/>
  <c r="N27" i="3"/>
  <c r="F14" i="3"/>
  <c r="N14" i="3" s="1"/>
  <c r="N23" i="3"/>
  <c r="F21" i="3"/>
  <c r="N21" i="3" s="1"/>
  <c r="N24" i="3"/>
  <c r="N42" i="3"/>
  <c r="N17" i="3"/>
  <c r="N25" i="3"/>
  <c r="N15" i="3"/>
  <c r="N35" i="3"/>
  <c r="N5" i="3"/>
  <c r="N11" i="3"/>
  <c r="N20" i="3"/>
  <c r="N3" i="3"/>
  <c r="N10" i="3"/>
  <c r="N12" i="3"/>
  <c r="N4" i="3"/>
  <c r="N18" i="3"/>
  <c r="N6" i="3"/>
  <c r="N7" i="3"/>
  <c r="N13" i="3"/>
  <c r="N8" i="3"/>
  <c r="N9" i="3"/>
  <c r="F2" i="3"/>
  <c r="N2" i="3" s="1"/>
  <c r="K22" i="27"/>
  <c r="K16" i="27"/>
  <c r="U13" i="27" s="1"/>
  <c r="AE14" i="27" s="1"/>
  <c r="AL11" i="27" s="1"/>
  <c r="AR8" i="27" s="1"/>
  <c r="B28" i="30"/>
  <c r="AT33" i="1" l="1"/>
  <c r="CC33" i="1"/>
  <c r="AJ33" i="1"/>
  <c r="AE33" i="1"/>
  <c r="AY33" i="1"/>
  <c r="BD33" i="1"/>
  <c r="U33" i="1"/>
  <c r="Z33" i="1"/>
  <c r="AO33" i="1"/>
  <c r="BX33" i="1"/>
  <c r="P33" i="1"/>
  <c r="J33" i="1" s="1"/>
  <c r="BS33" i="1"/>
  <c r="BN33" i="1"/>
  <c r="BI33" i="1"/>
  <c r="F13" i="30"/>
  <c r="B31" i="30"/>
  <c r="Z30" i="1"/>
  <c r="AO30" i="1"/>
  <c r="CC30" i="1"/>
  <c r="AT30" i="1"/>
  <c r="P30" i="1"/>
  <c r="AY30" i="1"/>
  <c r="BS30" i="1"/>
  <c r="BD30" i="1"/>
  <c r="U30" i="1"/>
  <c r="BI30" i="1"/>
  <c r="AE30" i="1"/>
  <c r="BN30" i="1"/>
  <c r="AJ30" i="1"/>
  <c r="BX30" i="1"/>
  <c r="J30" i="1" l="1"/>
</calcChain>
</file>

<file path=xl/comments1.xml><?xml version="1.0" encoding="utf-8"?>
<comments xmlns="http://schemas.openxmlformats.org/spreadsheetml/2006/main">
  <authors>
    <author>joop kuijer</author>
  </authors>
  <commentList>
    <comment ref="C34" authorId="0">
      <text>
        <r>
          <rPr>
            <b/>
            <sz val="9"/>
            <color indexed="81"/>
            <rFont val="Tahoma"/>
            <family val="2"/>
          </rPr>
          <t>joop kuijer: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<sst xmlns="http://schemas.openxmlformats.org/spreadsheetml/2006/main" count="715" uniqueCount="329">
  <si>
    <t>datum</t>
  </si>
  <si>
    <t>car.</t>
  </si>
  <si>
    <t>totaal</t>
  </si>
  <si>
    <t>aantal</t>
  </si>
  <si>
    <t>Nieuw</t>
  </si>
  <si>
    <t>nieuw gemidd.</t>
  </si>
  <si>
    <t>nieuw carb.</t>
  </si>
  <si>
    <t>B</t>
  </si>
  <si>
    <t>C</t>
  </si>
  <si>
    <t>P</t>
  </si>
  <si>
    <t>Gemid.</t>
  </si>
  <si>
    <t>T</t>
  </si>
  <si>
    <t>A</t>
  </si>
  <si>
    <t>HS</t>
  </si>
  <si>
    <t>poule</t>
  </si>
  <si>
    <t>caramboles</t>
  </si>
  <si>
    <t>pl,</t>
  </si>
  <si>
    <t>punt</t>
  </si>
  <si>
    <t>Halve Finale</t>
  </si>
  <si>
    <t>Finale</t>
  </si>
  <si>
    <t>W1</t>
  </si>
  <si>
    <t>Winnaar Toernooi</t>
  </si>
  <si>
    <t>W7</t>
  </si>
  <si>
    <t>V2</t>
  </si>
  <si>
    <t>V8</t>
  </si>
  <si>
    <t>WA</t>
  </si>
  <si>
    <t>wx</t>
  </si>
  <si>
    <t>KK</t>
  </si>
  <si>
    <t>WC</t>
  </si>
  <si>
    <t>wy</t>
  </si>
  <si>
    <t>VB</t>
  </si>
  <si>
    <t>X</t>
  </si>
  <si>
    <t>WKK</t>
  </si>
  <si>
    <t>W2</t>
  </si>
  <si>
    <t>VD</t>
  </si>
  <si>
    <t>WLL</t>
  </si>
  <si>
    <t>W3</t>
  </si>
  <si>
    <t>V1</t>
  </si>
  <si>
    <t>V5</t>
  </si>
  <si>
    <t>WB</t>
  </si>
  <si>
    <t>vx</t>
  </si>
  <si>
    <t>LL</t>
  </si>
  <si>
    <t>WD</t>
  </si>
  <si>
    <t>vy</t>
  </si>
  <si>
    <t>VA</t>
  </si>
  <si>
    <t>Y</t>
  </si>
  <si>
    <t>VKK</t>
  </si>
  <si>
    <t>W4</t>
  </si>
  <si>
    <t>VC</t>
  </si>
  <si>
    <t>VLL</t>
  </si>
  <si>
    <t>W6</t>
  </si>
  <si>
    <t>V3</t>
  </si>
  <si>
    <t>V7</t>
  </si>
  <si>
    <t>W5</t>
  </si>
  <si>
    <t>D</t>
  </si>
  <si>
    <t>W8</t>
  </si>
  <si>
    <t>V4</t>
  </si>
  <si>
    <t>V6</t>
  </si>
  <si>
    <t>W 1 = winnaar van poel 1 plaats 1 enz.</t>
  </si>
  <si>
    <t>V 1 = verliezer van poel 1 plaats 2 enz,</t>
  </si>
  <si>
    <t>1 en 2 gaan door naar de volgende ronde</t>
  </si>
  <si>
    <t>Punten</t>
  </si>
  <si>
    <t>nieuw</t>
  </si>
  <si>
    <t>totale      resultaat</t>
  </si>
  <si>
    <t>Maximaal 30 beurten (geen na beurt) en uit is uit</t>
  </si>
  <si>
    <t>* = na barrage of berekening</t>
  </si>
  <si>
    <t>Als er 3 gelijk eindigen dan geld het resultaat te halen car./gemaakte car,</t>
  </si>
  <si>
    <t>Gaarne betaling 5,00 euro bij binnenkomst op 24 maart aan L.Sleeuwenhoek          AANVANG 18,30 UUR</t>
  </si>
  <si>
    <t>%</t>
  </si>
  <si>
    <t xml:space="preserve"> Finale plek 3-4</t>
  </si>
  <si>
    <t>Finale plek 1-2</t>
  </si>
  <si>
    <t>Naam</t>
  </si>
  <si>
    <t>tijd</t>
  </si>
  <si>
    <t>24 wedstrijden</t>
  </si>
  <si>
    <t>12 wedstrijden</t>
  </si>
  <si>
    <t>2 wedstrijden</t>
  </si>
  <si>
    <t>Moyenne 2018</t>
  </si>
  <si>
    <t>Moyenne 2017</t>
  </si>
  <si>
    <t>Moyenne 2019</t>
  </si>
  <si>
    <t>Beem Gerrit</t>
  </si>
  <si>
    <t>Kuijer Joop</t>
  </si>
  <si>
    <t>driebanden</t>
  </si>
  <si>
    <t>Haselkamp Toon</t>
  </si>
  <si>
    <t>Brand Piet</t>
  </si>
  <si>
    <t>Reusken Harry</t>
  </si>
  <si>
    <t>Oostrum Piet</t>
  </si>
  <si>
    <t>Anbergen Joop</t>
  </si>
  <si>
    <t>Schaik Koos</t>
  </si>
  <si>
    <t>Zanten van Gerard</t>
  </si>
  <si>
    <t>Wijk van Ton</t>
  </si>
  <si>
    <t>Hoogeboom Henny</t>
  </si>
  <si>
    <t>Moyenne 2022</t>
  </si>
  <si>
    <t>beurt</t>
  </si>
  <si>
    <t>Moyenne 2023</t>
  </si>
  <si>
    <t>Moyenne 2016</t>
  </si>
  <si>
    <t>Langerak Aart</t>
  </si>
  <si>
    <t>Leeuw de Arno</t>
  </si>
  <si>
    <t>Eijk Kees</t>
  </si>
  <si>
    <t>Sleeuwenhoek Louis</t>
  </si>
  <si>
    <t>Kooten Gijs</t>
  </si>
  <si>
    <t>Beus de Arnold</t>
  </si>
  <si>
    <t>Witjes Ge</t>
  </si>
  <si>
    <t>Beerthuizen Joop</t>
  </si>
  <si>
    <t>Henseler Freek</t>
  </si>
  <si>
    <t>Hoefs John</t>
  </si>
  <si>
    <t>Houdijker den John</t>
  </si>
  <si>
    <t>Jongeneel Simon</t>
  </si>
  <si>
    <t>Scheel Jaap</t>
  </si>
  <si>
    <t>Siteur Henny</t>
  </si>
  <si>
    <t>Wissel de Ben</t>
  </si>
  <si>
    <t>Levering Bas</t>
  </si>
  <si>
    <t>Bouman Ad</t>
  </si>
  <si>
    <t>Kolfschoten Tom</t>
  </si>
  <si>
    <t>Poule</t>
  </si>
  <si>
    <t>Oostrom Quirin</t>
  </si>
  <si>
    <t xml:space="preserve"> </t>
  </si>
  <si>
    <t>Alleen de uitgesprongen bal op de herplaats-positie leggen.</t>
  </si>
  <si>
    <t>Als deze positie bezet is door een andere bal dan de</t>
  </si>
  <si>
    <t>uitgesprongen bal op de positie van die andere bal leggen.</t>
  </si>
  <si>
    <t>Bij een vastliggende speelbal en alleen op verzoek van de speler:</t>
  </si>
  <si>
    <t>Speelbal vast aan rode bal:</t>
  </si>
  <si>
    <t>Speelbal op middelste beneden-acquit, tenzij deze verspert wordt door de andere witte bal.</t>
  </si>
  <si>
    <t>Als dat zo is dan de speelbal op de positie van de tweede witte bal leggen (het middenacquit.)</t>
  </si>
  <si>
    <t>Rode bal op bovenste midden-acquit, tenzij de tweede witte bal hier al ligt.</t>
  </si>
  <si>
    <t>Dan de rode bal op de positie van de tweede witte bal leggen (het middenacquit.)</t>
  </si>
  <si>
    <t>Speelbal vast aan andere witte bal:</t>
  </si>
  <si>
    <t>Speelbal op middelste beneden-acquit, tenzij deze verspert wordt door de rode bal.</t>
  </si>
  <si>
    <t>Als dat zo is dan de speelbal op de positie van de rode bal leggen.</t>
  </si>
  <si>
    <t>De andere witte bal op het midden-acquit leggen, tenzij de rode bal hier al ligt.</t>
  </si>
  <si>
    <t>Als dat zo is dan de tweede bal op de positie van de rode bal leggen.</t>
  </si>
  <si>
    <t>Alle ballen opnieuw opleggen op de herplaats-positie.</t>
  </si>
  <si>
    <t>Bij een uitgesprongen bal:De beurt gaat nu naar de tegenspeler.</t>
  </si>
  <si>
    <t xml:space="preserve">De speler moet dan, voor de arbiter duidelijk waarneembaar, van die band af stoten (evenwijdig is ook fout). </t>
  </si>
  <si>
    <t>Sandbrink Joop</t>
  </si>
  <si>
    <t>Brand Bert</t>
  </si>
  <si>
    <t>gemid. voor history</t>
  </si>
  <si>
    <t>resultaat punten toekenning 0/1/2</t>
  </si>
  <si>
    <t>in % voor gelijke stand</t>
  </si>
  <si>
    <t>poel</t>
  </si>
  <si>
    <t>Als er 2 of 3 gelijk eindigen dan geld het resultaat te halen car./gemaakte car.</t>
  </si>
  <si>
    <t>Kwart finale</t>
  </si>
  <si>
    <t>Halve finale</t>
  </si>
  <si>
    <t>We beginnen om 19,00 uur</t>
  </si>
  <si>
    <t xml:space="preserve">            Totaal 15 wedstrijden</t>
  </si>
  <si>
    <t>grote</t>
  </si>
  <si>
    <t>caram  boles</t>
  </si>
  <si>
    <t>Moyenne 2024</t>
  </si>
  <si>
    <t>nieuwe moy 2024 afgerond</t>
  </si>
  <si>
    <t>Severs Dick</t>
  </si>
  <si>
    <t>witte</t>
  </si>
  <si>
    <t>20 wedstr.per middag</t>
  </si>
  <si>
    <t>20 wedstr.per avond</t>
  </si>
  <si>
    <t>0,75 uur per wedstrijd</t>
  </si>
  <si>
    <t>speeldag 1 = 40 = wedstrijden</t>
  </si>
  <si>
    <t>speeldag 2 = 40 = wedstrijden</t>
  </si>
  <si>
    <t>Dinsdag 28-3-2023</t>
  </si>
  <si>
    <t>Dinsdag 11-04-2023</t>
  </si>
  <si>
    <t>18-04-2023</t>
  </si>
  <si>
    <t>Driebanden</t>
  </si>
  <si>
    <t>21-04-2023</t>
  </si>
  <si>
    <t>dat is 5 uur per tafel</t>
  </si>
  <si>
    <t>Vlooswijk Cees</t>
  </si>
  <si>
    <t>Aantal</t>
  </si>
  <si>
    <t>totaal 2023</t>
  </si>
  <si>
    <t>Rendament 2023</t>
  </si>
  <si>
    <t>2023    punten toekenning</t>
  </si>
  <si>
    <t>Pater Gerrit</t>
  </si>
  <si>
    <t>Leeuwen van Jan</t>
  </si>
  <si>
    <t>Vendrig Leo</t>
  </si>
  <si>
    <t>Heumen van Wim</t>
  </si>
  <si>
    <t>Berg van den Anton</t>
  </si>
  <si>
    <t>Kasteren van Harry</t>
  </si>
  <si>
    <t>Zwinkels Fred</t>
  </si>
  <si>
    <t>Vegt van de Aad</t>
  </si>
  <si>
    <t>Beus de Jan</t>
  </si>
  <si>
    <t>ALLEEN SÁVONDS SPELEN</t>
  </si>
  <si>
    <t xml:space="preserve">               Driebanden deelnemers 2023</t>
  </si>
  <si>
    <t>Gezellig eten en de slotavond bijwonen</t>
  </si>
  <si>
    <t>7,50 + 7,50</t>
  </si>
  <si>
    <t>Eten regelaar Toon van de Haselkamp</t>
  </si>
  <si>
    <t>Betaald</t>
  </si>
  <si>
    <t>kosten</t>
  </si>
  <si>
    <t>Beem Marijke</t>
  </si>
  <si>
    <t>Bos Hans</t>
  </si>
  <si>
    <t>Bouman Anja</t>
  </si>
  <si>
    <t>Brand Hanny</t>
  </si>
  <si>
    <t>Hoefs Ivonne (John)</t>
  </si>
  <si>
    <t>Jongeneel Bets</t>
  </si>
  <si>
    <t>Kasteren van Eveline</t>
  </si>
  <si>
    <t>Kuijer Nettie</t>
  </si>
  <si>
    <t>Leeuw de Diny</t>
  </si>
  <si>
    <t>Muller Arthur</t>
  </si>
  <si>
    <t>Muller Leny</t>
  </si>
  <si>
    <t>Schaik Bets</t>
  </si>
  <si>
    <t>avond dienst</t>
  </si>
  <si>
    <t>Severs Jeane</t>
  </si>
  <si>
    <t>Zanten van Nel</t>
  </si>
  <si>
    <t>Het minimum is</t>
  </si>
  <si>
    <t>toaal</t>
  </si>
  <si>
    <t>*) alleen spelen niet mee-eten</t>
  </si>
  <si>
    <t>Op basis van het aantal betalende deelnemers die mee-eten, totaal 37+20=57</t>
  </si>
  <si>
    <t>kan er dus 57 x € 7,50 = € 427,50 aan voeding gekocht en verstrekt worden/</t>
  </si>
  <si>
    <t>Dit is dus op basis van eht geschatte aantal deelnemende spelers en eters.</t>
  </si>
  <si>
    <t>Pas na definitieve opstelling van de lijst is het budget beschikbaar.</t>
  </si>
  <si>
    <t>De spelers betalen voor het spelen € 7,50.  Hiervan moet dus ook bv een demonstratie</t>
  </si>
  <si>
    <t>betaald worden of de aanschaaf van prijsjes e.d. en een kopje koffie op de slotavond.</t>
  </si>
  <si>
    <t>De vereniging hoeft er niets aan over te houden maar wil ook niet tekort komen.</t>
  </si>
  <si>
    <r>
      <t xml:space="preserve">Kosten   </t>
    </r>
    <r>
      <rPr>
        <b/>
        <u/>
        <sz val="16"/>
        <color theme="1"/>
        <rFont val="Calibri"/>
        <family val="2"/>
        <scheme val="minor"/>
      </rPr>
      <t xml:space="preserve"> 7,50</t>
    </r>
  </si>
  <si>
    <t>Breukelen Bep</t>
  </si>
  <si>
    <t>Vlooswijk Nel</t>
  </si>
  <si>
    <t>gegevens van 2023</t>
  </si>
  <si>
    <t>Begin</t>
  </si>
  <si>
    <t>tijd op 11/4</t>
  </si>
  <si>
    <t>tijd op 18/4</t>
  </si>
  <si>
    <t>Leeuwen van Jan  &lt;13,15 hele dag&gt;</t>
  </si>
  <si>
    <t>28-03-2023 SMIDDAGS EN SÁVONDS 2 wedstr.p.p.per dag</t>
  </si>
  <si>
    <t>04-04-2023 SMIDDAGS EN SÁVONDS 2 wedstr.p.p.per dag</t>
  </si>
  <si>
    <t>20 wedstr.per middag 2 p.p.p.dag</t>
  </si>
  <si>
    <t xml:space="preserve">20 wedstr.per avond   2p.p.p.dag </t>
  </si>
  <si>
    <t xml:space="preserve"> 28/3 en 04/04</t>
  </si>
  <si>
    <t>Beus de Jan  &lt; hele dag &gt;</t>
  </si>
  <si>
    <t>Reusken Harry  &lt; 18,30 avond &gt;</t>
  </si>
  <si>
    <t>Schaik Koos  &lt; 18,30 avond &gt;</t>
  </si>
  <si>
    <t>Pater Gerrit  &lt; 18,30 avond &gt;</t>
  </si>
  <si>
    <t>Bouman Ad &lt;20,00 avond &gt;</t>
  </si>
  <si>
    <t>Levering Bas &lt;19,15 avond &gt;</t>
  </si>
  <si>
    <t>Langerak Aart &lt; 12,30 hele dag &gt;</t>
  </si>
  <si>
    <t>Henseler Freek &lt; hele dag &gt;</t>
  </si>
  <si>
    <t>Vlooswijk Cees  &lt; hele dag &gt;</t>
  </si>
  <si>
    <t>Anbergen Joop &lt; 13,15 s'middags &gt;</t>
  </si>
  <si>
    <t>Siteur Henny  &lt; hele dag &gt;</t>
  </si>
  <si>
    <t>Berg van den Anton  &lt; 12,30  s'middags &gt;</t>
  </si>
  <si>
    <t>Oostrum Piet &lt; 12,30 hele dag &gt;</t>
  </si>
  <si>
    <t>Haselkamp Toon  &lt; 18,30 avond &gt;</t>
  </si>
  <si>
    <t>Kuijer Joop &lt;hele dag &gt;</t>
  </si>
  <si>
    <t>Witjes Ge  &lt; 20,00 avond laat &gt;</t>
  </si>
  <si>
    <t>Beerthuizen Joop  &lt; 18,30 alleen avond &gt;</t>
  </si>
  <si>
    <t>Houdijker den John  &lt; 18,30 avond &gt;</t>
  </si>
  <si>
    <t>Wissel de Ben &lt; 12,30 Smiddags of vroeg avond &gt;</t>
  </si>
  <si>
    <t>Aan of afmelden wel of geen eten, als men niet kan of wil, dan graag doorstrepen en / of melden</t>
  </si>
  <si>
    <t>geen eten</t>
  </si>
  <si>
    <t xml:space="preserve"> 3 banden selectie</t>
  </si>
  <si>
    <t>Siteur Lineke</t>
  </si>
  <si>
    <t>Oostrom Quirin  &lt; 19,15 avond &gt;</t>
  </si>
  <si>
    <t>Scheel Jaap  &lt; 19,15 avond  &gt;</t>
  </si>
  <si>
    <t>Kolfschoten Tom  &lt; 13,15 s'middags &gt;</t>
  </si>
  <si>
    <t>Hoogeboom Henny  &lt; 13,15 s'middags &gt;</t>
  </si>
  <si>
    <r>
      <t>Kosten</t>
    </r>
    <r>
      <rPr>
        <b/>
        <u/>
        <sz val="18"/>
        <color theme="1"/>
        <rFont val="Calibri"/>
        <family val="2"/>
        <scheme val="minor"/>
      </rPr>
      <t xml:space="preserve"> 15,00</t>
    </r>
    <r>
      <rPr>
        <b/>
        <sz val="18"/>
        <color theme="1"/>
        <rFont val="Calibri"/>
        <family val="2"/>
        <scheme val="minor"/>
      </rPr>
      <t xml:space="preserve"> euro</t>
    </r>
    <r>
      <rPr>
        <b/>
        <u/>
        <sz val="20"/>
        <color theme="1"/>
        <rFont val="Calibri"/>
        <family val="2"/>
        <scheme val="minor"/>
      </rPr>
      <t xml:space="preserve"> incl. eten</t>
    </r>
  </si>
  <si>
    <t>Jongeneel Simon  &lt;18,30 avond &gt;</t>
  </si>
  <si>
    <t>Brand Bert  &lt; 19,15 hele dag &gt;</t>
  </si>
  <si>
    <t>Beus de Arnold  &lt; 19,15 hele dag &gt;</t>
  </si>
  <si>
    <t>Wijk van Ton  &lt; 19,15</t>
  </si>
  <si>
    <t>Kooten Gijs  &lt; 12,30 s'middags &gt;</t>
  </si>
  <si>
    <t>Vendrig Leo  &lt; 13,15 s'middags &gt;</t>
  </si>
  <si>
    <t>Zanten van Gerard  &lt; 12,30</t>
  </si>
  <si>
    <t>Beem Gerrit  &lt; 20,00 avond  &gt;</t>
  </si>
  <si>
    <t>Eijk Kees  &lt; 13,15 hele dag &gt;</t>
  </si>
  <si>
    <t>Severs Dick  &lt; 14,00 s'middags &gt;</t>
  </si>
  <si>
    <t>Brand Piet  &lt; 14,00 hele dag &gt;</t>
  </si>
  <si>
    <t>Hoefs John  &lt; hele dag &gt;</t>
  </si>
  <si>
    <t>Vegt van de Aad &lt;  14,00 hele dag&gt;</t>
  </si>
  <si>
    <t>Leeuw de Arno  &lt; avond &gt;</t>
  </si>
  <si>
    <t>Minimaal 2 westrijden spelen per dag</t>
  </si>
  <si>
    <t>totaal 80 wedstrijden, minimaal  2 wedstrijden spelen per dag</t>
  </si>
  <si>
    <t>totaal 80 wedstrijden, minimaal 2 wedstrijden spelen per dag</t>
  </si>
  <si>
    <r>
      <t>Speelbal op</t>
    </r>
    <r>
      <rPr>
        <u/>
        <sz val="14"/>
        <color theme="1"/>
        <rFont val="Calibri"/>
        <family val="2"/>
        <scheme val="minor"/>
      </rPr>
      <t xml:space="preserve"> middelste benedenacquit.</t>
    </r>
  </si>
  <si>
    <r>
      <t>Rode bal op</t>
    </r>
    <r>
      <rPr>
        <u/>
        <sz val="14"/>
        <color theme="1"/>
        <rFont val="Calibri"/>
        <family val="2"/>
        <scheme val="minor"/>
      </rPr>
      <t xml:space="preserve"> middelste bovenacquit.</t>
    </r>
  </si>
  <si>
    <r>
      <t xml:space="preserve">2e bal op </t>
    </r>
    <r>
      <rPr>
        <u/>
        <sz val="14"/>
        <color theme="1"/>
        <rFont val="Calibri"/>
        <family val="2"/>
        <scheme val="minor"/>
      </rPr>
      <t>midden acquit.</t>
    </r>
  </si>
  <si>
    <r>
      <t xml:space="preserve">Wanneer de desbetreffende </t>
    </r>
    <r>
      <rPr>
        <u/>
        <sz val="14"/>
        <color theme="1"/>
        <rFont val="Calibri"/>
        <family val="2"/>
        <scheme val="minor"/>
      </rPr>
      <t xml:space="preserve">annonce/aankondiging </t>
    </r>
    <r>
      <rPr>
        <sz val="14"/>
        <color theme="1"/>
        <rFont val="Calibri"/>
        <family val="2"/>
        <scheme val="minor"/>
      </rPr>
      <t>achterwege blijft, zou de speler die band als eerst geraakte band kunnen beschouwen.</t>
    </r>
  </si>
  <si>
    <t>Speelbal vast aan beide andere ballen:</t>
  </si>
  <si>
    <r>
      <t>Bij bandstoten en driebanden geldt: als de speelbal</t>
    </r>
    <r>
      <rPr>
        <b/>
        <u/>
        <sz val="14"/>
        <color theme="1"/>
        <rFont val="Calibri"/>
        <family val="2"/>
        <scheme val="minor"/>
      </rPr>
      <t xml:space="preserve"> "vast aan band"</t>
    </r>
    <r>
      <rPr>
        <sz val="14"/>
        <color theme="1"/>
        <rFont val="Calibri"/>
        <family val="2"/>
        <scheme val="minor"/>
      </rPr>
      <t xml:space="preserve"> ligt, moet de arbiter dit</t>
    </r>
    <r>
      <rPr>
        <u/>
        <sz val="14"/>
        <color theme="1"/>
        <rFont val="Calibri"/>
        <family val="2"/>
        <scheme val="minor"/>
      </rPr>
      <t xml:space="preserve"> annonceren/aankondigen</t>
    </r>
  </si>
  <si>
    <t> Bij driebanden is de herplaats-positie van de ballen afwijkend van de normale acquit positie:</t>
  </si>
  <si>
    <t>De derde bal, die vastligt aan de tweede bal, dus niet opzetten!!</t>
  </si>
  <si>
    <t>LET OP: In deze positie ligt de speelbal maar aan één andere bal vast.</t>
  </si>
  <si>
    <t>(ertussen)</t>
  </si>
  <si>
    <t>28-03-2023+04-04-2023 SMIDDAGS EN SÁVONDS 2 wedstr.p.p.per dag</t>
  </si>
  <si>
    <r>
      <t xml:space="preserve">               </t>
    </r>
    <r>
      <rPr>
        <b/>
        <u/>
        <sz val="20"/>
        <rFont val="Calibri"/>
        <family val="2"/>
        <scheme val="minor"/>
      </rPr>
      <t xml:space="preserve"> CEES VLOOSWIJK DRIEBANDEN TOERNOOI 2023</t>
    </r>
  </si>
  <si>
    <t>totale bestand History</t>
  </si>
  <si>
    <t>Beus de Linda</t>
  </si>
  <si>
    <t>Sandbrink Joop  &lt; 18,30 hele dag &gt;</t>
  </si>
  <si>
    <t>Zwinkels Fred  &lt; 14,00 hele dag &gt;</t>
  </si>
  <si>
    <t>geen eten.</t>
  </si>
  <si>
    <t>Dinsdag 28-3/04-04-2023</t>
  </si>
  <si>
    <r>
      <t xml:space="preserve">    </t>
    </r>
    <r>
      <rPr>
        <b/>
        <u/>
        <sz val="14"/>
        <rFont val="Arial"/>
        <family val="2"/>
      </rPr>
      <t xml:space="preserve"> CEES VLOOSWIJK DRIEBANDEN TOERNOOI</t>
    </r>
  </si>
  <si>
    <t>vast in %</t>
  </si>
  <si>
    <t>variable</t>
  </si>
  <si>
    <t>op 4-4</t>
  </si>
  <si>
    <t>speeldag 3 = 24 = wedstrijden</t>
  </si>
  <si>
    <t>11-04-2023 om 18,30 uur</t>
  </si>
  <si>
    <t>Joop Beerthuizen 18,30 uur</t>
  </si>
  <si>
    <t>Harry Reusken 18,30 uur</t>
  </si>
  <si>
    <t>Henny Hoogeboom 19,15 uur</t>
  </si>
  <si>
    <t>Piet Oostrum 19,15 uur</t>
  </si>
  <si>
    <t>Gerrit van Beem 20,00 uur</t>
  </si>
  <si>
    <t>Toon v d Haselkamp 18,30 uur</t>
  </si>
  <si>
    <t>Jan de Beus 20,00 uur</t>
  </si>
  <si>
    <t>Cees Vlooswijk 18,30 uur</t>
  </si>
  <si>
    <t>Bas Levering 19,15 uur</t>
  </si>
  <si>
    <t>Bert Brand 19,15 uur</t>
  </si>
  <si>
    <t>Joop Anbergen 18,30 uur</t>
  </si>
  <si>
    <t>Kees van Eijk 18,30 uur</t>
  </si>
  <si>
    <t>Fred Zwinkels 19,15 uur</t>
  </si>
  <si>
    <t>Jan v. Leeuwen 19,15 uur</t>
  </si>
  <si>
    <t>Aad v. d. Vegt 20,00 uur</t>
  </si>
  <si>
    <t>Henny Siteur 20,00 uur</t>
  </si>
  <si>
    <t>op 11-4</t>
  </si>
  <si>
    <t>Aaantal punten</t>
  </si>
  <si>
    <t xml:space="preserve">  punten</t>
  </si>
  <si>
    <r>
      <t xml:space="preserve">                                                                                                   </t>
    </r>
    <r>
      <rPr>
        <b/>
        <sz val="26"/>
        <color theme="1"/>
        <rFont val="Algerian"/>
        <family val="5"/>
      </rPr>
      <t>CEES VLOOSWIJK DRIEBANDEN TOERNOOI 2023</t>
    </r>
  </si>
  <si>
    <t>speeldag 4 = 15 = wedstrijden</t>
  </si>
  <si>
    <t>speeldag 4 = finale = wedstrijden</t>
  </si>
  <si>
    <t>op 18-4</t>
  </si>
  <si>
    <t>op 21-4</t>
  </si>
  <si>
    <t>Harry Reusken</t>
  </si>
  <si>
    <t>Piet Oostrum</t>
  </si>
  <si>
    <t>Toon v.d. Haselkamp</t>
  </si>
  <si>
    <t>Jan de Beus</t>
  </si>
  <si>
    <t>Kees v. Eijk</t>
  </si>
  <si>
    <t>Joop Anbergen</t>
  </si>
  <si>
    <t>Jan v. Leeuwen</t>
  </si>
  <si>
    <t>Fred Zwinkels</t>
  </si>
  <si>
    <t xml:space="preserve"> van 19,00 tot 23,00</t>
  </si>
  <si>
    <t>KK Dinsdag 18-04-2023</t>
  </si>
  <si>
    <t>LL Dinsdag 18-04-2023</t>
  </si>
  <si>
    <t>X &amp; Y Dinsdag 18-04-2023</t>
  </si>
  <si>
    <t>speeldag  5 = finale = wedstrijden</t>
  </si>
  <si>
    <t>Plek 3 en 4 op 18-04     Finale op 21-04-2023</t>
  </si>
  <si>
    <t>Finale wedstrijd op Vrijdag 21-04-2023 om19,30 uur.</t>
  </si>
  <si>
    <t>Voorstel moy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</si>
</sst>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dd/mm/yy;@"/>
    <numFmt numFmtId="165" formatCode="0.000"/>
    <numFmt numFmtId="166" formatCode="0.0000000"/>
    <numFmt numFmtId="167" formatCode="0.000000000"/>
    <numFmt numFmtId="168" formatCode="0.000000"/>
    <numFmt numFmtId="169" formatCode="[$€-413]\ #,##0.00;[Red][$€-413]\ #,##0.00\-"/>
    <numFmt numFmtId="170" formatCode="0.00000"/>
    <numFmt numFmtId="171" formatCode="0.00000000"/>
  </numFmts>
  <fonts count="110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4"/>
      <color theme="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6"/>
      <name val="Arial"/>
      <family val="2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6"/>
      <name val="Arial"/>
      <family val="2"/>
    </font>
    <font>
      <b/>
      <u/>
      <sz val="14"/>
      <name val="Arial"/>
      <family val="2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Arial"/>
      <family val="2"/>
    </font>
    <font>
      <b/>
      <sz val="12"/>
      <color theme="1"/>
      <name val="Calibri"/>
      <family val="2"/>
    </font>
    <font>
      <b/>
      <sz val="8"/>
      <name val="Arial"/>
      <family val="2"/>
    </font>
    <font>
      <u/>
      <sz val="11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u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0"/>
      <name val="Arial"/>
      <family val="2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Arial"/>
      <family val="2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color theme="1"/>
      <name val="Algerian"/>
      <family val="5"/>
    </font>
    <font>
      <u/>
      <sz val="12"/>
      <name val="Calibri"/>
      <family val="2"/>
      <scheme val="minor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u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26"/>
      <color theme="1"/>
      <name val="Calibri"/>
      <family val="2"/>
      <scheme val="minor"/>
    </font>
    <font>
      <b/>
      <sz val="22"/>
      <name val="Arial"/>
      <family val="2"/>
    </font>
    <font>
      <b/>
      <sz val="26"/>
      <name val="Calibri"/>
      <family val="2"/>
      <scheme val="minor"/>
    </font>
    <font>
      <b/>
      <u/>
      <sz val="12"/>
      <name val="Calibri"/>
      <family val="2"/>
    </font>
    <font>
      <b/>
      <sz val="8"/>
      <name val="Calibri"/>
      <family val="2"/>
      <scheme val="minor"/>
    </font>
    <font>
      <sz val="12"/>
      <color rgb="FFFF0000"/>
      <name val="Arial"/>
      <family val="2"/>
    </font>
    <font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</font>
    <font>
      <b/>
      <u/>
      <sz val="26"/>
      <color rgb="FF000000"/>
      <name val="Arial"/>
      <family val="2"/>
    </font>
    <font>
      <b/>
      <sz val="11"/>
      <color rgb="FFFF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2"/>
      <name val="Calibri"/>
      <family val="2"/>
    </font>
    <font>
      <b/>
      <sz val="16"/>
      <color rgb="FF0070C0"/>
      <name val="Calibri"/>
      <family val="2"/>
    </font>
    <font>
      <sz val="11"/>
      <color theme="0" tint="-0.34998626667073579"/>
      <name val="Calibri"/>
      <family val="2"/>
      <scheme val="minor"/>
    </font>
    <font>
      <sz val="16"/>
      <color theme="0" tint="-0.34998626667073579"/>
      <name val="Calibri"/>
      <family val="2"/>
      <scheme val="minor"/>
    </font>
    <font>
      <sz val="12"/>
      <color theme="0" tint="-0.34998626667073579"/>
      <name val="Arial"/>
      <family val="2"/>
    </font>
    <font>
      <b/>
      <i/>
      <sz val="12"/>
      <name val="Arial"/>
      <family val="2"/>
    </font>
    <font>
      <b/>
      <sz val="22"/>
      <color theme="1"/>
      <name val="Calibri"/>
      <family val="2"/>
      <scheme val="minor"/>
    </font>
    <font>
      <i/>
      <sz val="10"/>
      <name val="Arial"/>
      <family val="2"/>
    </font>
    <font>
      <sz val="20"/>
      <name val="Arial"/>
      <family val="2"/>
    </font>
    <font>
      <u/>
      <sz val="12"/>
      <name val="Arial"/>
      <family val="2"/>
    </font>
    <font>
      <b/>
      <u/>
      <sz val="20"/>
      <color theme="3" tint="0.39997558519241921"/>
      <name val="Calibri"/>
      <family val="2"/>
      <scheme val="minor"/>
    </font>
    <font>
      <b/>
      <i/>
      <u/>
      <sz val="10"/>
      <name val="Arial"/>
      <family val="2"/>
    </font>
    <font>
      <b/>
      <u/>
      <sz val="11"/>
      <color theme="0" tint="-0.34998626667073579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6"/>
      <name val="Arial"/>
      <family val="2"/>
    </font>
    <font>
      <b/>
      <sz val="20"/>
      <name val="Calibri"/>
      <family val="2"/>
      <scheme val="minor"/>
    </font>
    <font>
      <b/>
      <u/>
      <sz val="20"/>
      <name val="Calibri"/>
      <family val="2"/>
      <scheme val="minor"/>
    </font>
    <font>
      <u/>
      <sz val="14"/>
      <name val="Calibri"/>
      <family val="2"/>
      <scheme val="minor"/>
    </font>
    <font>
      <u/>
      <sz val="16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i/>
      <sz val="14"/>
      <name val="Arial"/>
      <family val="2"/>
    </font>
    <font>
      <b/>
      <u/>
      <sz val="14"/>
      <color rgb="FF000000"/>
      <name val="Arial"/>
      <family val="2"/>
    </font>
    <font>
      <b/>
      <sz val="10"/>
      <color theme="1"/>
      <name val="Calibri"/>
      <family val="2"/>
    </font>
    <font>
      <b/>
      <sz val="12"/>
      <color theme="0" tint="-0.14999847407452621"/>
      <name val="Calibri"/>
      <family val="2"/>
      <scheme val="minor"/>
    </font>
    <font>
      <b/>
      <sz val="14"/>
      <color theme="0" tint="-0.1499984740745262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20"/>
      <name val="Calibri"/>
      <family val="2"/>
    </font>
    <font>
      <b/>
      <sz val="12"/>
      <color theme="0" tint="-0.14999847407452621"/>
      <name val="Calibri"/>
      <family val="2"/>
    </font>
    <font>
      <b/>
      <u/>
      <sz val="20"/>
      <color theme="0" tint="-0.14999847407452621"/>
      <name val="Calibri"/>
      <family val="2"/>
    </font>
    <font>
      <b/>
      <sz val="12"/>
      <color theme="0" tint="-0.14999847407452621"/>
      <name val="Arial"/>
      <family val="2"/>
    </font>
    <font>
      <b/>
      <sz val="14"/>
      <color theme="0" tint="-0.14999847407452621"/>
      <name val="Arial"/>
      <family val="2"/>
    </font>
    <font>
      <b/>
      <sz val="14"/>
      <color theme="0" tint="-0.14999847407452621"/>
      <name val="Calibri"/>
      <family val="2"/>
    </font>
    <font>
      <b/>
      <sz val="14"/>
      <color rgb="FFFF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FF99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rgb="FF000000"/>
      </patternFill>
    </fill>
  </fills>
  <borders count="186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dashed">
        <color auto="1"/>
      </top>
      <bottom/>
      <diagonal/>
    </border>
    <border>
      <left style="hair">
        <color auto="1"/>
      </left>
      <right style="medium">
        <color auto="1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hair">
        <color auto="1"/>
      </left>
      <right style="hair">
        <color auto="1"/>
      </right>
      <top style="dashed">
        <color auto="1"/>
      </top>
      <bottom/>
      <diagonal/>
    </border>
    <border>
      <left style="medium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dashed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medium">
        <color indexed="64"/>
      </bottom>
      <diagonal/>
    </border>
    <border>
      <left style="hair">
        <color auto="1"/>
      </left>
      <right/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hair">
        <color indexed="64"/>
      </top>
      <bottom/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auto="1"/>
      </bottom>
      <diagonal/>
    </border>
    <border>
      <left style="hair">
        <color auto="1"/>
      </left>
      <right style="medium">
        <color auto="1"/>
      </right>
      <top style="dashed">
        <color auto="1"/>
      </top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hair">
        <color auto="1"/>
      </right>
      <top/>
      <bottom style="dashed">
        <color auto="1"/>
      </bottom>
      <diagonal/>
    </border>
    <border>
      <left style="hair">
        <color auto="1"/>
      </left>
      <right style="medium">
        <color auto="1"/>
      </right>
      <top/>
      <bottom style="dashed">
        <color auto="1"/>
      </bottom>
      <diagonal/>
    </border>
    <border>
      <left style="hair">
        <color auto="1"/>
      </left>
      <right style="hair">
        <color auto="1"/>
      </right>
      <top/>
      <bottom style="dashed">
        <color auto="1"/>
      </bottom>
      <diagonal/>
    </border>
    <border>
      <left/>
      <right style="medium">
        <color auto="1"/>
      </right>
      <top style="dashed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medium">
        <color indexed="64"/>
      </right>
      <top style="thick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ck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2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Border="1"/>
    <xf numFmtId="0" fontId="0" fillId="4" borderId="0" xfId="0" applyFill="1"/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9" fillId="6" borderId="2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17" fillId="0" borderId="0" xfId="0" applyFont="1"/>
    <xf numFmtId="0" fontId="14" fillId="4" borderId="26" xfId="0" applyFont="1" applyFill="1" applyBorder="1" applyAlignment="1">
      <alignment horizontal="center" vertical="center"/>
    </xf>
    <xf numFmtId="0" fontId="14" fillId="0" borderId="0" xfId="0" applyFont="1"/>
    <xf numFmtId="0" fontId="10" fillId="5" borderId="0" xfId="0" applyFont="1" applyFill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0" fillId="0" borderId="0" xfId="0" applyFont="1"/>
    <xf numFmtId="0" fontId="19" fillId="0" borderId="26" xfId="0" applyFont="1" applyBorder="1" applyAlignment="1">
      <alignment horizontal="left" vertical="center"/>
    </xf>
    <xf numFmtId="0" fontId="20" fillId="0" borderId="0" xfId="0" applyFont="1" applyBorder="1"/>
    <xf numFmtId="0" fontId="14" fillId="0" borderId="26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19" fillId="6" borderId="30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4" fillId="0" borderId="0" xfId="0" quotePrefix="1" applyFont="1" applyAlignment="1">
      <alignment horizontal="left" vertical="center"/>
    </xf>
    <xf numFmtId="0" fontId="24" fillId="0" borderId="0" xfId="0" quotePrefix="1" applyFont="1"/>
    <xf numFmtId="0" fontId="24" fillId="0" borderId="0" xfId="0" applyFont="1"/>
    <xf numFmtId="14" fontId="17" fillId="0" borderId="0" xfId="0" applyNumberFormat="1" applyFont="1" applyAlignment="1">
      <alignment horizontal="left" vertical="center"/>
    </xf>
    <xf numFmtId="0" fontId="0" fillId="0" borderId="0" xfId="0" quotePrefix="1" applyBorder="1"/>
    <xf numFmtId="0" fontId="14" fillId="0" borderId="0" xfId="0" quotePrefix="1" applyFont="1"/>
    <xf numFmtId="0" fontId="0" fillId="0" borderId="0" xfId="0" quotePrefix="1"/>
    <xf numFmtId="14" fontId="9" fillId="0" borderId="0" xfId="0" quotePrefix="1" applyNumberFormat="1" applyFont="1" applyAlignment="1">
      <alignment horizontal="center" vertical="center"/>
    </xf>
    <xf numFmtId="0" fontId="3" fillId="10" borderId="23" xfId="0" applyFont="1" applyFill="1" applyBorder="1" applyAlignment="1">
      <alignment vertical="center"/>
    </xf>
    <xf numFmtId="0" fontId="3" fillId="7" borderId="22" xfId="0" applyFont="1" applyFill="1" applyBorder="1" applyAlignment="1">
      <alignment vertical="center"/>
    </xf>
    <xf numFmtId="0" fontId="3" fillId="9" borderId="23" xfId="0" applyFont="1" applyFill="1" applyBorder="1" applyAlignment="1">
      <alignment vertical="center"/>
    </xf>
    <xf numFmtId="0" fontId="0" fillId="0" borderId="0" xfId="0" applyFill="1"/>
    <xf numFmtId="0" fontId="8" fillId="4" borderId="0" xfId="0" applyFont="1" applyFill="1"/>
    <xf numFmtId="0" fontId="8" fillId="4" borderId="0" xfId="0" applyFont="1" applyFill="1" applyBorder="1"/>
    <xf numFmtId="0" fontId="25" fillId="0" borderId="0" xfId="0" applyFont="1"/>
    <xf numFmtId="0" fontId="19" fillId="6" borderId="23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center"/>
    </xf>
    <xf numFmtId="0" fontId="26" fillId="0" borderId="19" xfId="0" applyFont="1" applyBorder="1" applyAlignment="1">
      <alignment horizontal="center" vertical="center"/>
    </xf>
    <xf numFmtId="0" fontId="15" fillId="12" borderId="0" xfId="0" applyFont="1" applyFill="1" applyAlignment="1">
      <alignment horizontal="left" vertical="center"/>
    </xf>
    <xf numFmtId="0" fontId="16" fillId="12" borderId="0" xfId="0" applyFont="1" applyFill="1"/>
    <xf numFmtId="0" fontId="5" fillId="4" borderId="16" xfId="0" applyFont="1" applyFill="1" applyBorder="1"/>
    <xf numFmtId="0" fontId="27" fillId="0" borderId="0" xfId="0" applyFont="1" applyAlignment="1">
      <alignment vertical="center"/>
    </xf>
    <xf numFmtId="2" fontId="6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vertical="center"/>
    </xf>
    <xf numFmtId="2" fontId="6" fillId="3" borderId="16" xfId="0" applyNumberFormat="1" applyFont="1" applyFill="1" applyBorder="1" applyAlignment="1">
      <alignment horizontal="center" vertical="center"/>
    </xf>
    <xf numFmtId="0" fontId="27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28" fillId="0" borderId="0" xfId="0" applyNumberFormat="1" applyFont="1" applyAlignment="1">
      <alignment horizontal="left" vertical="center"/>
    </xf>
    <xf numFmtId="166" fontId="5" fillId="13" borderId="3" xfId="0" applyNumberFormat="1" applyFont="1" applyFill="1" applyBorder="1"/>
    <xf numFmtId="0" fontId="1" fillId="9" borderId="36" xfId="0" applyFont="1" applyFill="1" applyBorder="1" applyAlignment="1">
      <alignment horizontal="center" vertical="center"/>
    </xf>
    <xf numFmtId="0" fontId="1" fillId="10" borderId="37" xfId="0" applyFont="1" applyFill="1" applyBorder="1" applyAlignment="1">
      <alignment horizontal="center" vertical="center"/>
    </xf>
    <xf numFmtId="0" fontId="3" fillId="8" borderId="38" xfId="0" applyFont="1" applyFill="1" applyBorder="1" applyAlignment="1">
      <alignment horizontal="center" vertical="center"/>
    </xf>
    <xf numFmtId="0" fontId="1" fillId="9" borderId="39" xfId="0" applyFont="1" applyFill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10" borderId="38" xfId="0" applyFont="1" applyFill="1" applyBorder="1" applyAlignment="1">
      <alignment horizontal="center" vertical="center"/>
    </xf>
    <xf numFmtId="0" fontId="3" fillId="8" borderId="39" xfId="0" applyFont="1" applyFill="1" applyBorder="1" applyAlignment="1">
      <alignment horizontal="center" vertical="center"/>
    </xf>
    <xf numFmtId="0" fontId="1" fillId="9" borderId="40" xfId="0" applyFont="1" applyFill="1" applyBorder="1" applyAlignment="1">
      <alignment horizontal="center" vertical="center"/>
    </xf>
    <xf numFmtId="0" fontId="1" fillId="10" borderId="40" xfId="0" applyFont="1" applyFill="1" applyBorder="1" applyAlignment="1">
      <alignment horizontal="center" vertical="center"/>
    </xf>
    <xf numFmtId="0" fontId="1" fillId="7" borderId="41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1" fillId="7" borderId="43" xfId="0" applyFont="1" applyFill="1" applyBorder="1" applyAlignment="1">
      <alignment horizontal="center" vertical="center"/>
    </xf>
    <xf numFmtId="0" fontId="1" fillId="10" borderId="43" xfId="0" applyFont="1" applyFill="1" applyBorder="1" applyAlignment="1">
      <alignment horizontal="center" vertical="center"/>
    </xf>
    <xf numFmtId="0" fontId="1" fillId="9" borderId="43" xfId="0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vertical="center"/>
    </xf>
    <xf numFmtId="0" fontId="3" fillId="10" borderId="49" xfId="0" applyFont="1" applyFill="1" applyBorder="1" applyAlignment="1">
      <alignment vertical="center"/>
    </xf>
    <xf numFmtId="0" fontId="3" fillId="9" borderId="49" xfId="0" applyFont="1" applyFill="1" applyBorder="1" applyAlignment="1">
      <alignment vertical="center"/>
    </xf>
    <xf numFmtId="0" fontId="3" fillId="8" borderId="51" xfId="0" applyFont="1" applyFill="1" applyBorder="1" applyAlignment="1">
      <alignment horizontal="center" vertical="center"/>
    </xf>
    <xf numFmtId="0" fontId="1" fillId="7" borderId="52" xfId="0" applyFont="1" applyFill="1" applyBorder="1" applyAlignment="1">
      <alignment horizontal="center" vertical="center"/>
    </xf>
    <xf numFmtId="0" fontId="1" fillId="10" borderId="52" xfId="0" applyFont="1" applyFill="1" applyBorder="1" applyAlignment="1">
      <alignment horizontal="center" vertical="center"/>
    </xf>
    <xf numFmtId="0" fontId="1" fillId="9" borderId="5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vertical="center"/>
    </xf>
    <xf numFmtId="0" fontId="3" fillId="10" borderId="13" xfId="0" applyFont="1" applyFill="1" applyBorder="1" applyAlignment="1">
      <alignment vertical="center"/>
    </xf>
    <xf numFmtId="0" fontId="3" fillId="9" borderId="13" xfId="0" applyFont="1" applyFill="1" applyBorder="1" applyAlignment="1">
      <alignment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50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54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left" vertical="center"/>
    </xf>
    <xf numFmtId="0" fontId="3" fillId="12" borderId="49" xfId="0" applyFont="1" applyFill="1" applyBorder="1" applyAlignment="1">
      <alignment vertical="center"/>
    </xf>
    <xf numFmtId="0" fontId="3" fillId="12" borderId="13" xfId="0" applyFont="1" applyFill="1" applyBorder="1" applyAlignment="1">
      <alignment vertical="center"/>
    </xf>
    <xf numFmtId="0" fontId="1" fillId="12" borderId="36" xfId="0" applyFont="1" applyFill="1" applyBorder="1" applyAlignment="1">
      <alignment horizontal="center" vertical="center"/>
    </xf>
    <xf numFmtId="0" fontId="1" fillId="12" borderId="38" xfId="0" applyFont="1" applyFill="1" applyBorder="1" applyAlignment="1">
      <alignment horizontal="center" vertical="center"/>
    </xf>
    <xf numFmtId="0" fontId="1" fillId="12" borderId="39" xfId="0" applyFont="1" applyFill="1" applyBorder="1" applyAlignment="1">
      <alignment horizontal="center" vertical="center"/>
    </xf>
    <xf numFmtId="0" fontId="1" fillId="12" borderId="44" xfId="0" applyFont="1" applyFill="1" applyBorder="1" applyAlignment="1">
      <alignment horizontal="center" vertical="center"/>
    </xf>
    <xf numFmtId="0" fontId="1" fillId="12" borderId="53" xfId="0" applyFont="1" applyFill="1" applyBorder="1" applyAlignment="1">
      <alignment horizontal="center" vertical="center"/>
    </xf>
    <xf numFmtId="0" fontId="3" fillId="12" borderId="23" xfId="0" applyFont="1" applyFill="1" applyBorder="1" applyAlignment="1">
      <alignment vertical="center"/>
    </xf>
    <xf numFmtId="0" fontId="3" fillId="7" borderId="45" xfId="0" applyFont="1" applyFill="1" applyBorder="1" applyAlignment="1">
      <alignment horizontal="left" vertical="center"/>
    </xf>
    <xf numFmtId="0" fontId="3" fillId="10" borderId="46" xfId="0" applyFont="1" applyFill="1" applyBorder="1" applyAlignment="1">
      <alignment horizontal="left" vertical="center"/>
    </xf>
    <xf numFmtId="0" fontId="29" fillId="9" borderId="46" xfId="0" applyFont="1" applyFill="1" applyBorder="1" applyAlignment="1">
      <alignment horizontal="left" vertical="center"/>
    </xf>
    <xf numFmtId="0" fontId="3" fillId="12" borderId="46" xfId="0" applyFont="1" applyFill="1" applyBorder="1" applyAlignment="1">
      <alignment horizontal="left" vertical="center"/>
    </xf>
    <xf numFmtId="0" fontId="0" fillId="12" borderId="0" xfId="0" applyFill="1"/>
    <xf numFmtId="1" fontId="8" fillId="4" borderId="13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left"/>
    </xf>
    <xf numFmtId="0" fontId="8" fillId="4" borderId="13" xfId="0" applyFont="1" applyFill="1" applyBorder="1" applyAlignment="1">
      <alignment horizontal="center" vertical="center"/>
    </xf>
    <xf numFmtId="0" fontId="24" fillId="11" borderId="0" xfId="0" applyFont="1" applyFill="1" applyBorder="1" applyAlignment="1">
      <alignment horizontal="left" vertical="center"/>
    </xf>
    <xf numFmtId="0" fontId="0" fillId="11" borderId="0" xfId="0" applyFill="1" applyBorder="1"/>
    <xf numFmtId="0" fontId="0" fillId="11" borderId="0" xfId="0" applyFill="1"/>
    <xf numFmtId="0" fontId="20" fillId="0" borderId="19" xfId="0" applyFont="1" applyBorder="1" applyAlignment="1">
      <alignment horizontal="center" vertical="center"/>
    </xf>
    <xf numFmtId="0" fontId="8" fillId="9" borderId="57" xfId="0" applyFont="1" applyFill="1" applyBorder="1" applyAlignment="1">
      <alignment horizontal="center" vertical="center"/>
    </xf>
    <xf numFmtId="0" fontId="8" fillId="9" borderId="60" xfId="0" applyFont="1" applyFill="1" applyBorder="1" applyAlignment="1">
      <alignment horizontal="center" vertical="center"/>
    </xf>
    <xf numFmtId="0" fontId="8" fillId="7" borderId="59" xfId="0" applyFont="1" applyFill="1" applyBorder="1" applyAlignment="1">
      <alignment horizontal="center" vertical="center"/>
    </xf>
    <xf numFmtId="0" fontId="8" fillId="9" borderId="61" xfId="0" applyFont="1" applyFill="1" applyBorder="1" applyAlignment="1">
      <alignment horizontal="center" vertical="center"/>
    </xf>
    <xf numFmtId="0" fontId="3" fillId="12" borderId="64" xfId="0" applyFont="1" applyFill="1" applyBorder="1" applyAlignment="1">
      <alignment vertical="center"/>
    </xf>
    <xf numFmtId="0" fontId="3" fillId="9" borderId="65" xfId="0" applyFont="1" applyFill="1" applyBorder="1" applyAlignment="1">
      <alignment vertical="center"/>
    </xf>
    <xf numFmtId="0" fontId="3" fillId="11" borderId="66" xfId="0" applyFont="1" applyFill="1" applyBorder="1" applyAlignment="1">
      <alignment vertical="center"/>
    </xf>
    <xf numFmtId="0" fontId="3" fillId="7" borderId="65" xfId="0" applyFont="1" applyFill="1" applyBorder="1" applyAlignment="1">
      <alignment vertical="center"/>
    </xf>
    <xf numFmtId="14" fontId="3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vertical="center"/>
    </xf>
    <xf numFmtId="0" fontId="16" fillId="12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16" fontId="0" fillId="0" borderId="0" xfId="0" applyNumberFormat="1" applyAlignment="1">
      <alignment vertical="center"/>
    </xf>
    <xf numFmtId="0" fontId="19" fillId="0" borderId="35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3" fillId="8" borderId="47" xfId="0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vertical="center"/>
    </xf>
    <xf numFmtId="2" fontId="6" fillId="3" borderId="1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center" vertical="center"/>
    </xf>
    <xf numFmtId="0" fontId="0" fillId="4" borderId="67" xfId="0" applyFill="1" applyBorder="1"/>
    <xf numFmtId="0" fontId="8" fillId="12" borderId="60" xfId="0" applyFont="1" applyFill="1" applyBorder="1" applyAlignment="1">
      <alignment horizontal="center" vertical="center"/>
    </xf>
    <xf numFmtId="0" fontId="8" fillId="10" borderId="59" xfId="0" applyFont="1" applyFill="1" applyBorder="1" applyAlignment="1">
      <alignment horizontal="center" vertical="center"/>
    </xf>
    <xf numFmtId="0" fontId="3" fillId="7" borderId="64" xfId="0" applyFont="1" applyFill="1" applyBorder="1" applyAlignment="1">
      <alignment vertical="center"/>
    </xf>
    <xf numFmtId="0" fontId="8" fillId="7" borderId="38" xfId="0" applyFont="1" applyFill="1" applyBorder="1" applyAlignment="1">
      <alignment horizontal="center" vertical="center"/>
    </xf>
    <xf numFmtId="0" fontId="8" fillId="7" borderId="63" xfId="0" applyFont="1" applyFill="1" applyBorder="1" applyAlignment="1">
      <alignment horizontal="center" vertical="center"/>
    </xf>
    <xf numFmtId="0" fontId="3" fillId="10" borderId="65" xfId="0" applyFont="1" applyFill="1" applyBorder="1" applyAlignment="1">
      <alignment vertical="center"/>
    </xf>
    <xf numFmtId="0" fontId="8" fillId="10" borderId="62" xfId="0" applyFont="1" applyFill="1" applyBorder="1" applyAlignment="1">
      <alignment horizontal="center" vertical="center"/>
    </xf>
    <xf numFmtId="0" fontId="8" fillId="10" borderId="58" xfId="0" applyFont="1" applyFill="1" applyBorder="1" applyAlignment="1">
      <alignment horizontal="center" vertical="center"/>
    </xf>
    <xf numFmtId="0" fontId="3" fillId="12" borderId="66" xfId="0" applyFont="1" applyFill="1" applyBorder="1" applyAlignment="1">
      <alignment vertical="center"/>
    </xf>
    <xf numFmtId="0" fontId="8" fillId="12" borderId="56" xfId="0" applyFont="1" applyFill="1" applyBorder="1" applyAlignment="1">
      <alignment horizontal="center" vertical="center"/>
    </xf>
    <xf numFmtId="0" fontId="8" fillId="12" borderId="38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7" fillId="0" borderId="55" xfId="0" applyFont="1" applyBorder="1" applyAlignment="1">
      <alignment horizontal="left" vertical="center" wrapText="1" shrinkToFit="1"/>
    </xf>
    <xf numFmtId="0" fontId="19" fillId="0" borderId="2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4" fontId="28" fillId="4" borderId="0" xfId="0" applyNumberFormat="1" applyFont="1" applyFill="1" applyAlignment="1">
      <alignment horizontal="left" vertical="center"/>
    </xf>
    <xf numFmtId="0" fontId="0" fillId="4" borderId="0" xfId="0" applyFill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/>
    <xf numFmtId="0" fontId="18" fillId="0" borderId="0" xfId="0" applyFont="1" applyBorder="1" applyAlignment="1">
      <alignment horizontal="center" vertical="center"/>
    </xf>
    <xf numFmtId="14" fontId="9" fillId="0" borderId="0" xfId="0" quotePrefix="1" applyNumberFormat="1" applyFont="1" applyBorder="1" applyAlignment="1">
      <alignment horizontal="center" vertical="center"/>
    </xf>
    <xf numFmtId="0" fontId="17" fillId="0" borderId="0" xfId="0" applyFont="1" applyBorder="1"/>
    <xf numFmtId="0" fontId="14" fillId="0" borderId="0" xfId="0" applyFont="1" applyBorder="1"/>
    <xf numFmtId="0" fontId="0" fillId="0" borderId="0" xfId="0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5" fillId="4" borderId="16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14" fontId="37" fillId="4" borderId="35" xfId="0" applyNumberFormat="1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14" fontId="37" fillId="4" borderId="35" xfId="0" applyNumberFormat="1" applyFont="1" applyFill="1" applyBorder="1" applyAlignment="1">
      <alignment horizontal="left"/>
    </xf>
    <xf numFmtId="0" fontId="0" fillId="4" borderId="0" xfId="0" applyFill="1" applyBorder="1"/>
    <xf numFmtId="2" fontId="6" fillId="3" borderId="4" xfId="0" applyNumberFormat="1" applyFont="1" applyFill="1" applyBorder="1" applyAlignment="1">
      <alignment horizontal="center" vertical="center"/>
    </xf>
    <xf numFmtId="2" fontId="6" fillId="3" borderId="68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33" fillId="4" borderId="0" xfId="0" applyFont="1" applyFill="1"/>
    <xf numFmtId="0" fontId="39" fillId="4" borderId="0" xfId="0" applyFont="1" applyFill="1"/>
    <xf numFmtId="0" fontId="40" fillId="4" borderId="0" xfId="0" applyFont="1" applyFill="1"/>
    <xf numFmtId="0" fontId="40" fillId="4" borderId="0" xfId="0" applyFont="1" applyFill="1" applyBorder="1" applyAlignment="1">
      <alignment horizontal="center"/>
    </xf>
    <xf numFmtId="14" fontId="31" fillId="16" borderId="0" xfId="0" quotePrefix="1" applyNumberFormat="1" applyFont="1" applyFill="1" applyBorder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2" fontId="1" fillId="4" borderId="3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78" xfId="0" applyFont="1" applyFill="1" applyBorder="1" applyAlignment="1">
      <alignment horizontal="center" vertical="center"/>
    </xf>
    <xf numFmtId="1" fontId="1" fillId="4" borderId="17" xfId="0" applyNumberFormat="1" applyFont="1" applyFill="1" applyBorder="1" applyAlignment="1">
      <alignment horizontal="center" vertical="center"/>
    </xf>
    <xf numFmtId="2" fontId="1" fillId="4" borderId="78" xfId="0" applyNumberFormat="1" applyFont="1" applyFill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1" fontId="1" fillId="0" borderId="7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/>
    </xf>
    <xf numFmtId="2" fontId="1" fillId="4" borderId="16" xfId="0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1" fontId="1" fillId="4" borderId="16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79" xfId="0" applyFont="1" applyBorder="1" applyAlignment="1">
      <alignment horizontal="center" vertical="center"/>
    </xf>
    <xf numFmtId="1" fontId="1" fillId="0" borderId="79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/>
    </xf>
    <xf numFmtId="2" fontId="1" fillId="4" borderId="79" xfId="0" applyNumberFormat="1" applyFont="1" applyFill="1" applyBorder="1" applyAlignment="1">
      <alignment horizontal="center" vertical="center"/>
    </xf>
    <xf numFmtId="1" fontId="1" fillId="4" borderId="78" xfId="0" applyNumberFormat="1" applyFont="1" applyFill="1" applyBorder="1" applyAlignment="1">
      <alignment horizontal="center" vertical="center"/>
    </xf>
    <xf numFmtId="2" fontId="1" fillId="4" borderId="17" xfId="0" applyNumberFormat="1" applyFont="1" applyFill="1" applyBorder="1" applyAlignment="1">
      <alignment horizontal="center" vertical="center"/>
    </xf>
    <xf numFmtId="0" fontId="1" fillId="0" borderId="79" xfId="0" applyFont="1" applyBorder="1" applyAlignment="1">
      <alignment horizontal="left"/>
    </xf>
    <xf numFmtId="0" fontId="1" fillId="0" borderId="78" xfId="0" applyFont="1" applyBorder="1" applyAlignment="1">
      <alignment horizontal="left"/>
    </xf>
    <xf numFmtId="2" fontId="1" fillId="0" borderId="0" xfId="0" applyNumberFormat="1" applyFont="1" applyAlignment="1">
      <alignment horizontal="center" vertical="center"/>
    </xf>
    <xf numFmtId="0" fontId="22" fillId="4" borderId="0" xfId="0" applyFont="1" applyFill="1"/>
    <xf numFmtId="2" fontId="22" fillId="4" borderId="13" xfId="0" applyNumberFormat="1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14" borderId="11" xfId="0" applyFont="1" applyFill="1" applyBorder="1" applyAlignment="1">
      <alignment horizontal="center" vertical="center"/>
    </xf>
    <xf numFmtId="0" fontId="48" fillId="4" borderId="0" xfId="0" applyFont="1" applyFill="1"/>
    <xf numFmtId="0" fontId="49" fillId="4" borderId="0" xfId="0" applyFont="1" applyFill="1"/>
    <xf numFmtId="0" fontId="49" fillId="4" borderId="0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1" fontId="39" fillId="4" borderId="13" xfId="0" applyNumberFormat="1" applyFont="1" applyFill="1" applyBorder="1" applyAlignment="1">
      <alignment horizontal="center"/>
    </xf>
    <xf numFmtId="0" fontId="52" fillId="0" borderId="8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17" borderId="0" xfId="0" applyFill="1" applyBorder="1"/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/>
    <xf numFmtId="0" fontId="53" fillId="0" borderId="0" xfId="0" applyFont="1"/>
    <xf numFmtId="14" fontId="15" fillId="16" borderId="0" xfId="0" quotePrefix="1" applyNumberFormat="1" applyFont="1" applyFill="1" applyBorder="1" applyAlignment="1">
      <alignment horizontal="left" vertical="center"/>
    </xf>
    <xf numFmtId="0" fontId="53" fillId="18" borderId="0" xfId="0" applyFont="1" applyFill="1" applyBorder="1"/>
    <xf numFmtId="0" fontId="53" fillId="18" borderId="0" xfId="0" applyFont="1" applyFill="1" applyBorder="1" applyAlignment="1">
      <alignment horizontal="center" vertical="center"/>
    </xf>
    <xf numFmtId="1" fontId="55" fillId="4" borderId="13" xfId="0" applyNumberFormat="1" applyFont="1" applyFill="1" applyBorder="1" applyAlignment="1">
      <alignment horizontal="center" vertical="center"/>
    </xf>
    <xf numFmtId="0" fontId="51" fillId="4" borderId="0" xfId="0" applyFont="1" applyFill="1" applyBorder="1" applyAlignment="1">
      <alignment horizontal="center" vertical="center"/>
    </xf>
    <xf numFmtId="1" fontId="57" fillId="4" borderId="13" xfId="0" applyNumberFormat="1" applyFont="1" applyFill="1" applyBorder="1" applyAlignment="1">
      <alignment horizontal="center" vertical="center"/>
    </xf>
    <xf numFmtId="0" fontId="58" fillId="4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19" fillId="0" borderId="0" xfId="0" applyFont="1"/>
    <xf numFmtId="0" fontId="9" fillId="0" borderId="0" xfId="0" applyFont="1" applyAlignment="1">
      <alignment horizontal="center"/>
    </xf>
    <xf numFmtId="0" fontId="36" fillId="0" borderId="11" xfId="0" applyFont="1" applyBorder="1" applyAlignment="1">
      <alignment horizontal="left" vertical="center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/>
    </xf>
    <xf numFmtId="0" fontId="9" fillId="0" borderId="3" xfId="0" applyFont="1" applyBorder="1"/>
    <xf numFmtId="0" fontId="9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0" xfId="0" quotePrefix="1" applyFont="1" applyBorder="1"/>
    <xf numFmtId="0" fontId="19" fillId="0" borderId="0" xfId="0" quotePrefix="1" applyFont="1"/>
    <xf numFmtId="0" fontId="9" fillId="0" borderId="0" xfId="0" quotePrefix="1" applyFont="1"/>
    <xf numFmtId="0" fontId="9" fillId="4" borderId="0" xfId="0" applyFont="1" applyFill="1"/>
    <xf numFmtId="0" fontId="40" fillId="4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0" fillId="17" borderId="0" xfId="0" applyFill="1"/>
    <xf numFmtId="0" fontId="32" fillId="17" borderId="0" xfId="0" applyFont="1" applyFill="1" applyBorder="1" applyAlignment="1">
      <alignment horizontal="left" vertical="center"/>
    </xf>
    <xf numFmtId="0" fontId="0" fillId="17" borderId="0" xfId="0" applyFill="1" applyAlignment="1">
      <alignment horizontal="center" vertical="center"/>
    </xf>
    <xf numFmtId="0" fontId="9" fillId="17" borderId="0" xfId="0" applyFont="1" applyFill="1"/>
    <xf numFmtId="165" fontId="0" fillId="4" borderId="4" xfId="0" applyNumberFormat="1" applyFill="1" applyBorder="1" applyAlignment="1">
      <alignment horizontal="center" vertical="center"/>
    </xf>
    <xf numFmtId="1" fontId="60" fillId="4" borderId="13" xfId="0" applyNumberFormat="1" applyFont="1" applyFill="1" applyBorder="1" applyAlignment="1">
      <alignment horizontal="center" vertical="center"/>
    </xf>
    <xf numFmtId="0" fontId="6" fillId="16" borderId="2" xfId="0" applyFont="1" applyFill="1" applyBorder="1" applyAlignment="1">
      <alignment horizontal="center" vertical="center"/>
    </xf>
    <xf numFmtId="0" fontId="1" fillId="4" borderId="79" xfId="0" applyFont="1" applyFill="1" applyBorder="1" applyAlignment="1">
      <alignment horizontal="center" vertical="center"/>
    </xf>
    <xf numFmtId="1" fontId="1" fillId="4" borderId="79" xfId="0" applyNumberFormat="1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32" fillId="4" borderId="0" xfId="0" applyFont="1" applyFill="1" applyAlignment="1">
      <alignment horizontal="center" vertical="center"/>
    </xf>
    <xf numFmtId="0" fontId="31" fillId="4" borderId="15" xfId="0" applyFont="1" applyFill="1" applyBorder="1" applyAlignment="1">
      <alignment horizontal="center" vertical="center"/>
    </xf>
    <xf numFmtId="0" fontId="32" fillId="4" borderId="15" xfId="0" applyFont="1" applyFill="1" applyBorder="1" applyAlignment="1">
      <alignment horizontal="center" vertical="center"/>
    </xf>
    <xf numFmtId="0" fontId="31" fillId="4" borderId="0" xfId="0" applyFont="1" applyFill="1" applyAlignment="1">
      <alignment horizontal="left" vertical="center"/>
    </xf>
    <xf numFmtId="0" fontId="2" fillId="0" borderId="0" xfId="0" applyFont="1"/>
    <xf numFmtId="0" fontId="61" fillId="0" borderId="0" xfId="0" applyFont="1"/>
    <xf numFmtId="0" fontId="53" fillId="4" borderId="0" xfId="0" applyFont="1" applyFill="1" applyBorder="1"/>
    <xf numFmtId="165" fontId="5" fillId="0" borderId="0" xfId="0" applyNumberFormat="1" applyFont="1" applyBorder="1" applyAlignment="1">
      <alignment horizontal="center"/>
    </xf>
    <xf numFmtId="170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/>
    <xf numFmtId="170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164" fontId="13" fillId="3" borderId="15" xfId="0" applyNumberFormat="1" applyFont="1" applyFill="1" applyBorder="1" applyAlignment="1">
      <alignment horizontal="center" vertical="center" wrapText="1"/>
    </xf>
    <xf numFmtId="164" fontId="0" fillId="4" borderId="0" xfId="0" applyNumberFormat="1" applyFill="1"/>
    <xf numFmtId="0" fontId="16" fillId="4" borderId="0" xfId="0" applyFont="1" applyFill="1" applyBorder="1" applyAlignment="1">
      <alignment horizontal="center" vertical="center"/>
    </xf>
    <xf numFmtId="0" fontId="56" fillId="9" borderId="84" xfId="0" applyFont="1" applyFill="1" applyBorder="1" applyAlignment="1">
      <alignment horizontal="left" vertical="center"/>
    </xf>
    <xf numFmtId="0" fontId="56" fillId="12" borderId="86" xfId="0" applyFont="1" applyFill="1" applyBorder="1" applyAlignment="1">
      <alignment horizontal="left" vertical="center"/>
    </xf>
    <xf numFmtId="2" fontId="1" fillId="4" borderId="18" xfId="0" applyNumberFormat="1" applyFont="1" applyFill="1" applyBorder="1" applyAlignment="1">
      <alignment horizontal="center" vertical="center"/>
    </xf>
    <xf numFmtId="2" fontId="1" fillId="4" borderId="18" xfId="0" quotePrefix="1" applyNumberFormat="1" applyFont="1" applyFill="1" applyBorder="1" applyAlignment="1">
      <alignment horizontal="center" vertical="center"/>
    </xf>
    <xf numFmtId="0" fontId="9" fillId="18" borderId="0" xfId="0" applyFont="1" applyFill="1" applyBorder="1"/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31" fillId="4" borderId="69" xfId="0" applyFont="1" applyFill="1" applyBorder="1" applyAlignment="1">
      <alignment vertical="center" textRotation="90" shrinkToFit="1"/>
    </xf>
    <xf numFmtId="0" fontId="16" fillId="15" borderId="0" xfId="0" applyFont="1" applyFill="1" applyAlignment="1">
      <alignment horizontal="center" vertical="center"/>
    </xf>
    <xf numFmtId="1" fontId="57" fillId="4" borderId="82" xfId="0" applyNumberFormat="1" applyFont="1" applyFill="1" applyBorder="1" applyAlignment="1">
      <alignment horizontal="center" vertical="center"/>
    </xf>
    <xf numFmtId="1" fontId="57" fillId="4" borderId="76" xfId="0" applyNumberFormat="1" applyFont="1" applyFill="1" applyBorder="1" applyAlignment="1">
      <alignment horizontal="center" vertical="center"/>
    </xf>
    <xf numFmtId="0" fontId="57" fillId="0" borderId="0" xfId="0" applyFont="1"/>
    <xf numFmtId="0" fontId="51" fillId="0" borderId="11" xfId="0" applyFont="1" applyBorder="1" applyAlignment="1">
      <alignment horizontal="left" vertical="center"/>
    </xf>
    <xf numFmtId="0" fontId="57" fillId="0" borderId="8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81" xfId="0" applyFont="1" applyBorder="1" applyAlignment="1">
      <alignment horizontal="center" vertical="center"/>
    </xf>
    <xf numFmtId="0" fontId="63" fillId="0" borderId="0" xfId="0" applyFont="1" applyBorder="1"/>
    <xf numFmtId="0" fontId="51" fillId="6" borderId="82" xfId="0" applyFont="1" applyFill="1" applyBorder="1" applyAlignment="1">
      <alignment horizontal="center" vertical="center"/>
    </xf>
    <xf numFmtId="0" fontId="51" fillId="6" borderId="13" xfId="0" applyFont="1" applyFill="1" applyBorder="1" applyAlignment="1">
      <alignment horizontal="center" vertical="center"/>
    </xf>
    <xf numFmtId="0" fontId="51" fillId="6" borderId="76" xfId="0" applyFont="1" applyFill="1" applyBorder="1" applyAlignment="1">
      <alignment horizontal="center" vertical="center"/>
    </xf>
    <xf numFmtId="0" fontId="58" fillId="0" borderId="0" xfId="0" applyFont="1"/>
    <xf numFmtId="0" fontId="15" fillId="14" borderId="11" xfId="0" applyFont="1" applyFill="1" applyBorder="1" applyAlignment="1">
      <alignment horizontal="center" vertical="center"/>
    </xf>
    <xf numFmtId="0" fontId="33" fillId="0" borderId="0" xfId="0" applyFont="1" applyBorder="1"/>
    <xf numFmtId="0" fontId="51" fillId="6" borderId="75" xfId="0" applyFont="1" applyFill="1" applyBorder="1" applyAlignment="1">
      <alignment horizontal="center" vertical="center"/>
    </xf>
    <xf numFmtId="0" fontId="58" fillId="0" borderId="0" xfId="0" applyFont="1" applyBorder="1"/>
    <xf numFmtId="0" fontId="57" fillId="12" borderId="56" xfId="0" applyFont="1" applyFill="1" applyBorder="1" applyAlignment="1">
      <alignment horizontal="center" vertical="center"/>
    </xf>
    <xf numFmtId="0" fontId="57" fillId="9" borderId="57" xfId="0" applyFont="1" applyFill="1" applyBorder="1" applyAlignment="1">
      <alignment horizontal="center" vertical="center"/>
    </xf>
    <xf numFmtId="0" fontId="57" fillId="17" borderId="58" xfId="0" applyFont="1" applyFill="1" applyBorder="1" applyAlignment="1">
      <alignment horizontal="center" vertical="center"/>
    </xf>
    <xf numFmtId="0" fontId="57" fillId="10" borderId="59" xfId="0" applyFont="1" applyFill="1" applyBorder="1" applyAlignment="1">
      <alignment horizontal="center" vertical="center"/>
    </xf>
    <xf numFmtId="0" fontId="57" fillId="12" borderId="38" xfId="0" applyFont="1" applyFill="1" applyBorder="1" applyAlignment="1">
      <alignment horizontal="center" vertical="center"/>
    </xf>
    <xf numFmtId="0" fontId="57" fillId="9" borderId="60" xfId="0" applyFont="1" applyFill="1" applyBorder="1" applyAlignment="1">
      <alignment horizontal="center" vertical="center"/>
    </xf>
    <xf numFmtId="0" fontId="57" fillId="17" borderId="59" xfId="0" applyFont="1" applyFill="1" applyBorder="1" applyAlignment="1">
      <alignment horizontal="center" vertical="center"/>
    </xf>
    <xf numFmtId="0" fontId="57" fillId="10" borderId="38" xfId="0" applyFont="1" applyFill="1" applyBorder="1" applyAlignment="1">
      <alignment horizontal="center" vertical="center"/>
    </xf>
    <xf numFmtId="0" fontId="57" fillId="12" borderId="60" xfId="0" applyFont="1" applyFill="1" applyBorder="1" applyAlignment="1">
      <alignment horizontal="center" vertical="center"/>
    </xf>
    <xf numFmtId="0" fontId="57" fillId="9" borderId="61" xfId="0" applyFont="1" applyFill="1" applyBorder="1" applyAlignment="1">
      <alignment horizontal="center" vertical="center"/>
    </xf>
    <xf numFmtId="0" fontId="57" fillId="17" borderId="62" xfId="0" applyFont="1" applyFill="1" applyBorder="1" applyAlignment="1">
      <alignment horizontal="center" vertical="center"/>
    </xf>
    <xf numFmtId="0" fontId="57" fillId="10" borderId="63" xfId="0" applyFont="1" applyFill="1" applyBorder="1" applyAlignment="1">
      <alignment horizontal="center" vertical="center"/>
    </xf>
    <xf numFmtId="0" fontId="57" fillId="4" borderId="0" xfId="0" applyFont="1" applyFill="1"/>
    <xf numFmtId="0" fontId="57" fillId="4" borderId="0" xfId="0" applyFont="1" applyFill="1" applyBorder="1"/>
    <xf numFmtId="0" fontId="64" fillId="0" borderId="0" xfId="0" applyFont="1"/>
    <xf numFmtId="0" fontId="58" fillId="0" borderId="0" xfId="0" applyFont="1" applyBorder="1" applyAlignment="1">
      <alignment horizontal="center" vertical="center"/>
    </xf>
    <xf numFmtId="0" fontId="58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51" fillId="7" borderId="43" xfId="0" applyFont="1" applyFill="1" applyBorder="1" applyAlignment="1">
      <alignment horizontal="center" vertical="center"/>
    </xf>
    <xf numFmtId="0" fontId="51" fillId="8" borderId="38" xfId="0" applyFont="1" applyFill="1" applyBorder="1" applyAlignment="1">
      <alignment horizontal="center" vertical="center"/>
    </xf>
    <xf numFmtId="0" fontId="51" fillId="12" borderId="38" xfId="0" applyFont="1" applyFill="1" applyBorder="1" applyAlignment="1">
      <alignment horizontal="center" vertical="center"/>
    </xf>
    <xf numFmtId="0" fontId="51" fillId="9" borderId="39" xfId="0" applyFont="1" applyFill="1" applyBorder="1" applyAlignment="1">
      <alignment horizontal="center" vertical="center"/>
    </xf>
    <xf numFmtId="0" fontId="51" fillId="10" borderId="43" xfId="0" applyFont="1" applyFill="1" applyBorder="1" applyAlignment="1">
      <alignment horizontal="center" vertical="center"/>
    </xf>
    <xf numFmtId="0" fontId="51" fillId="7" borderId="38" xfId="0" applyFont="1" applyFill="1" applyBorder="1" applyAlignment="1">
      <alignment horizontal="center" vertical="center"/>
    </xf>
    <xf numFmtId="0" fontId="51" fillId="12" borderId="39" xfId="0" applyFont="1" applyFill="1" applyBorder="1" applyAlignment="1">
      <alignment horizontal="center" vertical="center"/>
    </xf>
    <xf numFmtId="0" fontId="51" fillId="9" borderId="43" xfId="0" applyFont="1" applyFill="1" applyBorder="1" applyAlignment="1">
      <alignment horizontal="center" vertical="center"/>
    </xf>
    <xf numFmtId="0" fontId="51" fillId="10" borderId="38" xfId="0" applyFont="1" applyFill="1" applyBorder="1" applyAlignment="1">
      <alignment horizontal="center" vertical="center"/>
    </xf>
    <xf numFmtId="0" fontId="51" fillId="8" borderId="39" xfId="0" applyFont="1" applyFill="1" applyBorder="1" applyAlignment="1">
      <alignment horizontal="center" vertical="center"/>
    </xf>
    <xf numFmtId="0" fontId="51" fillId="5" borderId="39" xfId="0" applyFont="1" applyFill="1" applyBorder="1" applyAlignment="1">
      <alignment horizontal="center" vertical="center"/>
    </xf>
    <xf numFmtId="14" fontId="65" fillId="0" borderId="0" xfId="0" applyNumberFormat="1" applyFont="1" applyBorder="1" applyAlignment="1">
      <alignment horizontal="center" vertical="center"/>
    </xf>
    <xf numFmtId="2" fontId="0" fillId="4" borderId="16" xfId="0" applyNumberFormat="1" applyFill="1" applyBorder="1" applyAlignment="1">
      <alignment horizontal="center" vertical="center"/>
    </xf>
    <xf numFmtId="2" fontId="33" fillId="4" borderId="0" xfId="0" applyNumberFormat="1" applyFon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67" fillId="4" borderId="0" xfId="0" applyNumberFormat="1" applyFont="1" applyFill="1" applyBorder="1" applyAlignment="1">
      <alignment horizontal="center" vertical="center"/>
    </xf>
    <xf numFmtId="2" fontId="69" fillId="4" borderId="0" xfId="0" applyNumberFormat="1" applyFont="1" applyFill="1" applyAlignment="1">
      <alignment horizontal="center" vertical="center"/>
    </xf>
    <xf numFmtId="0" fontId="67" fillId="18" borderId="0" xfId="0" applyFont="1" applyFill="1" applyBorder="1"/>
    <xf numFmtId="0" fontId="49" fillId="4" borderId="0" xfId="0" applyFont="1" applyFill="1" applyBorder="1"/>
    <xf numFmtId="0" fontId="49" fillId="0" borderId="0" xfId="0" applyFont="1" applyBorder="1"/>
    <xf numFmtId="0" fontId="49" fillId="0" borderId="0" xfId="0" applyFont="1"/>
    <xf numFmtId="0" fontId="49" fillId="17" borderId="0" xfId="0" applyFont="1" applyFill="1" applyBorder="1"/>
    <xf numFmtId="0" fontId="67" fillId="0" borderId="0" xfId="0" applyFont="1" applyBorder="1"/>
    <xf numFmtId="0" fontId="49" fillId="17" borderId="0" xfId="0" applyFont="1" applyFill="1"/>
    <xf numFmtId="0" fontId="0" fillId="4" borderId="0" xfId="0" applyFill="1" applyBorder="1" applyAlignment="1">
      <alignment vertical="center"/>
    </xf>
    <xf numFmtId="0" fontId="0" fillId="17" borderId="0" xfId="0" applyFill="1" applyAlignment="1">
      <alignment vertical="center"/>
    </xf>
    <xf numFmtId="0" fontId="53" fillId="4" borderId="0" xfId="0" applyFont="1" applyFill="1" applyBorder="1" applyAlignment="1">
      <alignment vertical="center"/>
    </xf>
    <xf numFmtId="0" fontId="31" fillId="4" borderId="1" xfId="0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/>
    </xf>
    <xf numFmtId="0" fontId="31" fillId="4" borderId="6" xfId="0" applyFont="1" applyFill="1" applyBorder="1" applyAlignment="1">
      <alignment horizontal="center" vertical="center"/>
    </xf>
    <xf numFmtId="2" fontId="12" fillId="21" borderId="108" xfId="0" applyNumberFormat="1" applyFont="1" applyFill="1" applyBorder="1" applyAlignment="1">
      <alignment horizontal="center" vertical="center"/>
    </xf>
    <xf numFmtId="2" fontId="12" fillId="21" borderId="26" xfId="0" applyNumberFormat="1" applyFont="1" applyFill="1" applyBorder="1" applyAlignment="1">
      <alignment horizontal="center" vertical="center" wrapText="1"/>
    </xf>
    <xf numFmtId="0" fontId="58" fillId="4" borderId="13" xfId="0" applyFont="1" applyFill="1" applyBorder="1" applyAlignment="1">
      <alignment horizontal="center" vertical="center"/>
    </xf>
    <xf numFmtId="0" fontId="51" fillId="4" borderId="13" xfId="0" applyFont="1" applyFill="1" applyBorder="1" applyAlignment="1">
      <alignment horizontal="center" vertical="center"/>
    </xf>
    <xf numFmtId="0" fontId="3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2" fillId="0" borderId="0" xfId="0" applyFont="1"/>
    <xf numFmtId="0" fontId="71" fillId="0" borderId="0" xfId="0" applyFont="1"/>
    <xf numFmtId="0" fontId="31" fillId="17" borderId="0" xfId="0" applyFont="1" applyFill="1" applyAlignment="1">
      <alignment horizontal="left" vertical="center"/>
    </xf>
    <xf numFmtId="0" fontId="52" fillId="17" borderId="0" xfId="0" applyFont="1" applyFill="1" applyAlignment="1">
      <alignment horizontal="center" vertical="center"/>
    </xf>
    <xf numFmtId="0" fontId="27" fillId="17" borderId="0" xfId="0" applyFont="1" applyFill="1" applyAlignment="1">
      <alignment vertical="center"/>
    </xf>
    <xf numFmtId="0" fontId="58" fillId="17" borderId="0" xfId="0" applyFont="1" applyFill="1" applyAlignment="1">
      <alignment horizontal="center" vertical="center"/>
    </xf>
    <xf numFmtId="0" fontId="51" fillId="17" borderId="0" xfId="0" applyFont="1" applyFill="1" applyAlignment="1">
      <alignment horizontal="center" vertical="center"/>
    </xf>
    <xf numFmtId="0" fontId="15" fillId="17" borderId="0" xfId="0" applyFont="1" applyFill="1" applyBorder="1" applyAlignment="1">
      <alignment horizontal="left" vertical="center"/>
    </xf>
    <xf numFmtId="2" fontId="69" fillId="17" borderId="0" xfId="0" applyNumberFormat="1" applyFont="1" applyFill="1" applyAlignment="1">
      <alignment horizontal="center" vertical="center"/>
    </xf>
    <xf numFmtId="0" fontId="9" fillId="17" borderId="0" xfId="0" applyFont="1" applyFill="1" applyAlignment="1">
      <alignment horizontal="center" vertical="center"/>
    </xf>
    <xf numFmtId="170" fontId="35" fillId="11" borderId="107" xfId="0" applyNumberFormat="1" applyFont="1" applyFill="1" applyBorder="1" applyAlignment="1">
      <alignment horizontal="center" vertical="center" wrapText="1" shrinkToFit="1"/>
    </xf>
    <xf numFmtId="0" fontId="32" fillId="0" borderId="8" xfId="0" applyFont="1" applyBorder="1" applyAlignment="1">
      <alignment vertical="center"/>
    </xf>
    <xf numFmtId="0" fontId="32" fillId="0" borderId="7" xfId="0" applyFont="1" applyBorder="1" applyAlignment="1">
      <alignment horizontal="left" vertical="center"/>
    </xf>
    <xf numFmtId="0" fontId="32" fillId="0" borderId="7" xfId="0" applyFont="1" applyBorder="1" applyAlignment="1">
      <alignment horizontal="center" vertical="center"/>
    </xf>
    <xf numFmtId="0" fontId="58" fillId="4" borderId="9" xfId="0" applyFont="1" applyFill="1" applyBorder="1" applyAlignment="1">
      <alignment horizontal="center" vertical="center"/>
    </xf>
    <xf numFmtId="0" fontId="32" fillId="0" borderId="3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58" fillId="4" borderId="2" xfId="0" applyFont="1" applyFill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58" fillId="4" borderId="12" xfId="0" applyFont="1" applyFill="1" applyBorder="1" applyAlignment="1">
      <alignment horizontal="center" vertical="center"/>
    </xf>
    <xf numFmtId="1" fontId="73" fillId="4" borderId="0" xfId="0" quotePrefix="1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horizontal="left" vertical="center"/>
    </xf>
    <xf numFmtId="0" fontId="70" fillId="4" borderId="0" xfId="0" applyFont="1" applyFill="1"/>
    <xf numFmtId="0" fontId="22" fillId="4" borderId="0" xfId="0" applyFont="1" applyFill="1" applyAlignment="1">
      <alignment horizontal="center"/>
    </xf>
    <xf numFmtId="0" fontId="11" fillId="4" borderId="0" xfId="0" applyFont="1" applyFill="1"/>
    <xf numFmtId="0" fontId="34" fillId="4" borderId="13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46" fillId="4" borderId="0" xfId="0" applyFont="1" applyFill="1" applyBorder="1" applyAlignment="1">
      <alignment horizontal="left" vertical="center"/>
    </xf>
    <xf numFmtId="0" fontId="44" fillId="4" borderId="0" xfId="0" applyFont="1" applyFill="1" applyBorder="1" applyAlignment="1">
      <alignment horizontal="left" vertical="center"/>
    </xf>
    <xf numFmtId="0" fontId="45" fillId="4" borderId="0" xfId="0" applyFont="1" applyFill="1" applyBorder="1" applyAlignment="1">
      <alignment horizontal="left" vertical="center"/>
    </xf>
    <xf numFmtId="2" fontId="9" fillId="4" borderId="0" xfId="0" applyNumberFormat="1" applyFont="1" applyFill="1" applyBorder="1" applyAlignment="1">
      <alignment horizontal="center" vertical="center"/>
    </xf>
    <xf numFmtId="1" fontId="9" fillId="4" borderId="0" xfId="0" applyNumberFormat="1" applyFont="1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/>
    </xf>
    <xf numFmtId="0" fontId="52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left" vertical="center"/>
    </xf>
    <xf numFmtId="2" fontId="33" fillId="4" borderId="0" xfId="0" applyNumberFormat="1" applyFont="1" applyFill="1" applyBorder="1" applyAlignment="1">
      <alignment horizontal="center" vertical="center"/>
    </xf>
    <xf numFmtId="1" fontId="33" fillId="4" borderId="0" xfId="0" applyNumberFormat="1" applyFont="1" applyFill="1" applyBorder="1" applyAlignment="1">
      <alignment vertical="center"/>
    </xf>
    <xf numFmtId="0" fontId="33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2" fontId="32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 wrapText="1" shrinkToFit="1"/>
    </xf>
    <xf numFmtId="0" fontId="33" fillId="4" borderId="0" xfId="0" applyFont="1" applyFill="1" applyBorder="1" applyAlignment="1">
      <alignment horizontal="left" vertical="center"/>
    </xf>
    <xf numFmtId="0" fontId="34" fillId="4" borderId="0" xfId="0" applyFont="1" applyFill="1" applyBorder="1"/>
    <xf numFmtId="2" fontId="22" fillId="4" borderId="0" xfId="0" applyNumberFormat="1" applyFont="1" applyFill="1" applyBorder="1" applyAlignment="1">
      <alignment horizontal="center" vertical="center"/>
    </xf>
    <xf numFmtId="1" fontId="22" fillId="4" borderId="0" xfId="0" quotePrefix="1" applyNumberFormat="1" applyFont="1" applyFill="1" applyBorder="1" applyAlignment="1">
      <alignment vertical="center"/>
    </xf>
    <xf numFmtId="169" fontId="33" fillId="4" borderId="0" xfId="0" applyNumberFormat="1" applyFont="1" applyFill="1" applyBorder="1" applyAlignment="1">
      <alignment horizontal="center" vertical="center"/>
    </xf>
    <xf numFmtId="0" fontId="22" fillId="4" borderId="0" xfId="0" quotePrefix="1" applyNumberFormat="1" applyFont="1" applyFill="1" applyBorder="1" applyAlignment="1">
      <alignment vertical="center"/>
    </xf>
    <xf numFmtId="1" fontId="22" fillId="4" borderId="0" xfId="0" applyNumberFormat="1" applyFont="1" applyFill="1" applyBorder="1" applyAlignment="1">
      <alignment vertical="center"/>
    </xf>
    <xf numFmtId="0" fontId="34" fillId="4" borderId="0" xfId="0" applyFont="1" applyFill="1" applyBorder="1" applyAlignment="1">
      <alignment horizontal="center" vertical="center"/>
    </xf>
    <xf numFmtId="0" fontId="22" fillId="4" borderId="0" xfId="0" applyFont="1" applyFill="1" applyBorder="1"/>
    <xf numFmtId="1" fontId="22" fillId="4" borderId="0" xfId="0" applyNumberFormat="1" applyFont="1" applyFill="1" applyBorder="1" applyAlignment="1"/>
    <xf numFmtId="2" fontId="22" fillId="4" borderId="0" xfId="0" applyNumberFormat="1" applyFont="1" applyFill="1" applyBorder="1"/>
    <xf numFmtId="1" fontId="12" fillId="16" borderId="71" xfId="0" applyNumberFormat="1" applyFont="1" applyFill="1" applyBorder="1" applyAlignment="1">
      <alignment horizontal="center" vertical="center"/>
    </xf>
    <xf numFmtId="165" fontId="12" fillId="19" borderId="70" xfId="0" applyNumberFormat="1" applyFont="1" applyFill="1" applyBorder="1" applyAlignment="1">
      <alignment horizontal="center" vertical="center"/>
    </xf>
    <xf numFmtId="2" fontId="12" fillId="3" borderId="72" xfId="0" applyNumberFormat="1" applyFont="1" applyFill="1" applyBorder="1" applyAlignment="1">
      <alignment vertical="center"/>
    </xf>
    <xf numFmtId="1" fontId="12" fillId="3" borderId="71" xfId="0" applyNumberFormat="1" applyFont="1" applyFill="1" applyBorder="1" applyAlignment="1">
      <alignment horizontal="center" vertical="center"/>
    </xf>
    <xf numFmtId="168" fontId="12" fillId="19" borderId="65" xfId="0" applyNumberFormat="1" applyFont="1" applyFill="1" applyBorder="1" applyAlignment="1">
      <alignment horizontal="center" vertical="center"/>
    </xf>
    <xf numFmtId="0" fontId="13" fillId="3" borderId="70" xfId="0" applyFont="1" applyFill="1" applyBorder="1" applyAlignment="1">
      <alignment horizontal="center" vertical="center"/>
    </xf>
    <xf numFmtId="0" fontId="76" fillId="3" borderId="72" xfId="0" applyFont="1" applyFill="1" applyBorder="1" applyAlignment="1">
      <alignment horizontal="center" vertical="center"/>
    </xf>
    <xf numFmtId="0" fontId="76" fillId="3" borderId="71" xfId="0" applyFont="1" applyFill="1" applyBorder="1" applyAlignment="1">
      <alignment horizontal="center" vertical="center"/>
    </xf>
    <xf numFmtId="0" fontId="76" fillId="3" borderId="70" xfId="0" applyFont="1" applyFill="1" applyBorder="1" applyAlignment="1">
      <alignment horizontal="center"/>
    </xf>
    <xf numFmtId="170" fontId="76" fillId="3" borderId="74" xfId="0" applyNumberFormat="1" applyFont="1" applyFill="1" applyBorder="1" applyAlignment="1">
      <alignment horizontal="center"/>
    </xf>
    <xf numFmtId="165" fontId="13" fillId="3" borderId="72" xfId="0" applyNumberFormat="1" applyFont="1" applyFill="1" applyBorder="1" applyAlignment="1">
      <alignment horizontal="center"/>
    </xf>
    <xf numFmtId="0" fontId="76" fillId="3" borderId="71" xfId="0" applyFont="1" applyFill="1" applyBorder="1" applyAlignment="1">
      <alignment horizontal="center"/>
    </xf>
    <xf numFmtId="0" fontId="76" fillId="3" borderId="72" xfId="0" applyFont="1" applyFill="1" applyBorder="1" applyAlignment="1">
      <alignment horizontal="center"/>
    </xf>
    <xf numFmtId="170" fontId="76" fillId="3" borderId="72" xfId="0" applyNumberFormat="1" applyFont="1" applyFill="1" applyBorder="1" applyAlignment="1">
      <alignment horizontal="center"/>
    </xf>
    <xf numFmtId="165" fontId="76" fillId="3" borderId="72" xfId="0" applyNumberFormat="1" applyFont="1" applyFill="1" applyBorder="1" applyAlignment="1">
      <alignment horizontal="center"/>
    </xf>
    <xf numFmtId="0" fontId="76" fillId="4" borderId="70" xfId="0" applyFont="1" applyFill="1" applyBorder="1" applyAlignment="1">
      <alignment horizontal="center"/>
    </xf>
    <xf numFmtId="0" fontId="76" fillId="4" borderId="72" xfId="0" applyFont="1" applyFill="1" applyBorder="1" applyAlignment="1">
      <alignment horizontal="center"/>
    </xf>
    <xf numFmtId="170" fontId="76" fillId="4" borderId="72" xfId="0" applyNumberFormat="1" applyFont="1" applyFill="1" applyBorder="1" applyAlignment="1">
      <alignment horizontal="center"/>
    </xf>
    <xf numFmtId="0" fontId="76" fillId="4" borderId="71" xfId="0" applyFont="1" applyFill="1" applyBorder="1" applyAlignment="1">
      <alignment horizontal="center"/>
    </xf>
    <xf numFmtId="0" fontId="76" fillId="4" borderId="71" xfId="0" applyFont="1" applyFill="1" applyBorder="1" applyAlignment="1">
      <alignment horizontal="center" vertical="center"/>
    </xf>
    <xf numFmtId="0" fontId="76" fillId="4" borderId="70" xfId="0" applyFont="1" applyFill="1" applyBorder="1" applyAlignment="1">
      <alignment horizontal="center" vertical="center"/>
    </xf>
    <xf numFmtId="0" fontId="76" fillId="4" borderId="72" xfId="0" applyFont="1" applyFill="1" applyBorder="1" applyAlignment="1">
      <alignment horizontal="center" vertical="center"/>
    </xf>
    <xf numFmtId="165" fontId="76" fillId="3" borderId="72" xfId="0" applyNumberFormat="1" applyFont="1" applyFill="1" applyBorder="1" applyAlignment="1">
      <alignment horizontal="center" vertical="center"/>
    </xf>
    <xf numFmtId="0" fontId="48" fillId="4" borderId="67" xfId="0" applyFont="1" applyFill="1" applyBorder="1"/>
    <xf numFmtId="0" fontId="13" fillId="3" borderId="72" xfId="0" applyFont="1" applyFill="1" applyBorder="1" applyAlignment="1">
      <alignment horizontal="center" vertical="center"/>
    </xf>
    <xf numFmtId="0" fontId="13" fillId="3" borderId="71" xfId="0" applyFont="1" applyFill="1" applyBorder="1" applyAlignment="1">
      <alignment horizontal="center" vertical="center"/>
    </xf>
    <xf numFmtId="0" fontId="13" fillId="3" borderId="70" xfId="0" applyFont="1" applyFill="1" applyBorder="1" applyAlignment="1">
      <alignment horizontal="center"/>
    </xf>
    <xf numFmtId="0" fontId="13" fillId="3" borderId="71" xfId="0" applyFont="1" applyFill="1" applyBorder="1" applyAlignment="1">
      <alignment horizontal="center"/>
    </xf>
    <xf numFmtId="0" fontId="13" fillId="3" borderId="72" xfId="0" applyFont="1" applyFill="1" applyBorder="1" applyAlignment="1">
      <alignment horizontal="center"/>
    </xf>
    <xf numFmtId="0" fontId="13" fillId="4" borderId="70" xfId="0" applyFont="1" applyFill="1" applyBorder="1" applyAlignment="1">
      <alignment horizontal="center"/>
    </xf>
    <xf numFmtId="0" fontId="13" fillId="4" borderId="72" xfId="0" applyFont="1" applyFill="1" applyBorder="1" applyAlignment="1">
      <alignment horizontal="center"/>
    </xf>
    <xf numFmtId="0" fontId="13" fillId="4" borderId="71" xfId="0" applyFont="1" applyFill="1" applyBorder="1" applyAlignment="1">
      <alignment horizontal="center"/>
    </xf>
    <xf numFmtId="0" fontId="13" fillId="4" borderId="71" xfId="0" applyFont="1" applyFill="1" applyBorder="1" applyAlignment="1">
      <alignment horizontal="center" vertical="center"/>
    </xf>
    <xf numFmtId="0" fontId="13" fillId="4" borderId="70" xfId="0" applyFont="1" applyFill="1" applyBorder="1" applyAlignment="1">
      <alignment horizontal="center" vertical="center"/>
    </xf>
    <xf numFmtId="0" fontId="13" fillId="4" borderId="72" xfId="0" applyFont="1" applyFill="1" applyBorder="1" applyAlignment="1">
      <alignment horizontal="center" vertical="center"/>
    </xf>
    <xf numFmtId="165" fontId="13" fillId="3" borderId="72" xfId="0" applyNumberFormat="1" applyFont="1" applyFill="1" applyBorder="1" applyAlignment="1">
      <alignment horizontal="center" vertical="center"/>
    </xf>
    <xf numFmtId="0" fontId="33" fillId="4" borderId="67" xfId="0" applyFont="1" applyFill="1" applyBorder="1"/>
    <xf numFmtId="0" fontId="33" fillId="0" borderId="67" xfId="0" applyFont="1" applyBorder="1"/>
    <xf numFmtId="0" fontId="13" fillId="0" borderId="70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165" fontId="13" fillId="0" borderId="72" xfId="0" applyNumberFormat="1" applyFont="1" applyFill="1" applyBorder="1" applyAlignment="1">
      <alignment horizontal="center" vertical="center"/>
    </xf>
    <xf numFmtId="165" fontId="13" fillId="4" borderId="72" xfId="0" applyNumberFormat="1" applyFont="1" applyFill="1" applyBorder="1" applyAlignment="1">
      <alignment horizontal="center" vertical="center"/>
    </xf>
    <xf numFmtId="1" fontId="12" fillId="3" borderId="73" xfId="0" applyNumberFormat="1" applyFont="1" applyFill="1" applyBorder="1" applyAlignment="1">
      <alignment horizontal="center" vertical="center"/>
    </xf>
    <xf numFmtId="0" fontId="13" fillId="3" borderId="92" xfId="0" applyFont="1" applyFill="1" applyBorder="1" applyAlignment="1">
      <alignment horizontal="center" vertical="center"/>
    </xf>
    <xf numFmtId="0" fontId="13" fillId="3" borderId="91" xfId="0" applyFont="1" applyFill="1" applyBorder="1" applyAlignment="1">
      <alignment horizontal="center"/>
    </xf>
    <xf numFmtId="0" fontId="13" fillId="3" borderId="92" xfId="0" applyFont="1" applyFill="1" applyBorder="1" applyAlignment="1">
      <alignment horizontal="center"/>
    </xf>
    <xf numFmtId="0" fontId="13" fillId="3" borderId="94" xfId="0" applyFont="1" applyFill="1" applyBorder="1" applyAlignment="1">
      <alignment horizontal="center"/>
    </xf>
    <xf numFmtId="0" fontId="13" fillId="4" borderId="91" xfId="0" applyFont="1" applyFill="1" applyBorder="1" applyAlignment="1">
      <alignment horizontal="center"/>
    </xf>
    <xf numFmtId="0" fontId="13" fillId="4" borderId="94" xfId="0" applyFont="1" applyFill="1" applyBorder="1" applyAlignment="1">
      <alignment horizontal="center"/>
    </xf>
    <xf numFmtId="0" fontId="13" fillId="4" borderId="92" xfId="0" applyFont="1" applyFill="1" applyBorder="1" applyAlignment="1">
      <alignment horizontal="center"/>
    </xf>
    <xf numFmtId="0" fontId="13" fillId="4" borderId="92" xfId="0" applyFont="1" applyFill="1" applyBorder="1" applyAlignment="1">
      <alignment horizontal="center" vertical="center"/>
    </xf>
    <xf numFmtId="0" fontId="13" fillId="4" borderId="91" xfId="0" applyFont="1" applyFill="1" applyBorder="1" applyAlignment="1">
      <alignment horizontal="center" vertical="center"/>
    </xf>
    <xf numFmtId="0" fontId="13" fillId="4" borderId="94" xfId="0" applyFont="1" applyFill="1" applyBorder="1" applyAlignment="1">
      <alignment horizontal="center" vertical="center"/>
    </xf>
    <xf numFmtId="165" fontId="13" fillId="3" borderId="94" xfId="0" applyNumberFormat="1" applyFont="1" applyFill="1" applyBorder="1" applyAlignment="1">
      <alignment horizontal="center" vertical="center"/>
    </xf>
    <xf numFmtId="0" fontId="33" fillId="0" borderId="93" xfId="0" applyFont="1" applyBorder="1"/>
    <xf numFmtId="1" fontId="12" fillId="3" borderId="4" xfId="0" applyNumberFormat="1" applyFont="1" applyFill="1" applyBorder="1" applyAlignment="1">
      <alignment horizontal="center" vertical="center"/>
    </xf>
    <xf numFmtId="168" fontId="12" fillId="19" borderId="16" xfId="0" applyNumberFormat="1" applyFont="1" applyFill="1" applyBorder="1" applyAlignment="1">
      <alignment horizontal="center" vertical="center"/>
    </xf>
    <xf numFmtId="0" fontId="13" fillId="3" borderId="95" xfId="0" applyFont="1" applyFill="1" applyBorder="1" applyAlignment="1">
      <alignment horizontal="center" vertical="center"/>
    </xf>
    <xf numFmtId="0" fontId="13" fillId="3" borderId="96" xfId="0" applyFont="1" applyFill="1" applyBorder="1" applyAlignment="1">
      <alignment horizontal="center" vertical="center"/>
    </xf>
    <xf numFmtId="0" fontId="13" fillId="3" borderId="90" xfId="0" applyFont="1" applyFill="1" applyBorder="1" applyAlignment="1">
      <alignment horizontal="center" vertical="center"/>
    </xf>
    <xf numFmtId="0" fontId="13" fillId="3" borderId="95" xfId="0" applyFont="1" applyFill="1" applyBorder="1" applyAlignment="1">
      <alignment horizontal="center"/>
    </xf>
    <xf numFmtId="0" fontId="13" fillId="3" borderId="90" xfId="0" applyFont="1" applyFill="1" applyBorder="1" applyAlignment="1">
      <alignment horizontal="center"/>
    </xf>
    <xf numFmtId="0" fontId="13" fillId="3" borderId="96" xfId="0" applyFont="1" applyFill="1" applyBorder="1" applyAlignment="1">
      <alignment horizontal="center"/>
    </xf>
    <xf numFmtId="0" fontId="13" fillId="4" borderId="95" xfId="0" applyFont="1" applyFill="1" applyBorder="1" applyAlignment="1">
      <alignment horizontal="center"/>
    </xf>
    <xf numFmtId="0" fontId="13" fillId="4" borderId="96" xfId="0" applyFont="1" applyFill="1" applyBorder="1" applyAlignment="1">
      <alignment horizontal="center"/>
    </xf>
    <xf numFmtId="0" fontId="13" fillId="4" borderId="90" xfId="0" applyFont="1" applyFill="1" applyBorder="1" applyAlignment="1">
      <alignment horizontal="center"/>
    </xf>
    <xf numFmtId="0" fontId="13" fillId="4" borderId="90" xfId="0" applyFont="1" applyFill="1" applyBorder="1" applyAlignment="1">
      <alignment horizontal="center" vertical="center"/>
    </xf>
    <xf numFmtId="0" fontId="13" fillId="4" borderId="95" xfId="0" applyFont="1" applyFill="1" applyBorder="1" applyAlignment="1">
      <alignment horizontal="center" vertical="center"/>
    </xf>
    <xf numFmtId="0" fontId="13" fillId="4" borderId="96" xfId="0" applyFont="1" applyFill="1" applyBorder="1" applyAlignment="1">
      <alignment horizontal="center" vertical="center"/>
    </xf>
    <xf numFmtId="165" fontId="13" fillId="3" borderId="96" xfId="0" applyNumberFormat="1" applyFont="1" applyFill="1" applyBorder="1" applyAlignment="1">
      <alignment horizontal="center" vertical="center"/>
    </xf>
    <xf numFmtId="0" fontId="33" fillId="0" borderId="1" xfId="0" applyFont="1" applyBorder="1"/>
    <xf numFmtId="0" fontId="33" fillId="4" borderId="1" xfId="0" applyFont="1" applyFill="1" applyBorder="1"/>
    <xf numFmtId="0" fontId="13" fillId="4" borderId="97" xfId="0" applyFont="1" applyFill="1" applyBorder="1" applyAlignment="1">
      <alignment horizontal="center" vertical="center"/>
    </xf>
    <xf numFmtId="0" fontId="13" fillId="4" borderId="100" xfId="0" applyFont="1" applyFill="1" applyBorder="1" applyAlignment="1">
      <alignment horizontal="center" vertical="center"/>
    </xf>
    <xf numFmtId="165" fontId="13" fillId="3" borderId="100" xfId="0" applyNumberFormat="1" applyFont="1" applyFill="1" applyBorder="1" applyAlignment="1">
      <alignment horizontal="center" vertical="center"/>
    </xf>
    <xf numFmtId="0" fontId="13" fillId="4" borderId="98" xfId="0" applyFont="1" applyFill="1" applyBorder="1" applyAlignment="1">
      <alignment horizontal="center" vertical="center"/>
    </xf>
    <xf numFmtId="0" fontId="33" fillId="4" borderId="99" xfId="0" applyFont="1" applyFill="1" applyBorder="1"/>
    <xf numFmtId="164" fontId="68" fillId="16" borderId="9" xfId="0" applyNumberFormat="1" applyFont="1" applyFill="1" applyBorder="1" applyAlignment="1">
      <alignment horizontal="center" vertical="center"/>
    </xf>
    <xf numFmtId="2" fontId="12" fillId="19" borderId="109" xfId="0" applyNumberFormat="1" applyFont="1" applyFill="1" applyBorder="1" applyAlignment="1">
      <alignment horizontal="center" vertical="center" wrapText="1" shrinkToFit="1"/>
    </xf>
    <xf numFmtId="164" fontId="35" fillId="2" borderId="0" xfId="0" applyNumberFormat="1" applyFont="1" applyFill="1" applyBorder="1" applyAlignment="1">
      <alignment horizontal="center" vertical="center" wrapText="1"/>
    </xf>
    <xf numFmtId="164" fontId="35" fillId="2" borderId="20" xfId="0" applyNumberFormat="1" applyFont="1" applyFill="1" applyBorder="1" applyAlignment="1">
      <alignment horizontal="center" vertical="center"/>
    </xf>
    <xf numFmtId="164" fontId="35" fillId="3" borderId="21" xfId="0" applyNumberFormat="1" applyFont="1" applyFill="1" applyBorder="1" applyAlignment="1">
      <alignment horizontal="center" vertical="center" shrinkToFit="1"/>
    </xf>
    <xf numFmtId="164" fontId="35" fillId="0" borderId="7" xfId="0" applyNumberFormat="1" applyFont="1" applyBorder="1" applyAlignment="1">
      <alignment horizontal="center" vertical="center" wrapText="1"/>
    </xf>
    <xf numFmtId="164" fontId="35" fillId="0" borderId="7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 wrapText="1" shrinkToFit="1"/>
    </xf>
    <xf numFmtId="164" fontId="35" fillId="11" borderId="9" xfId="0" applyNumberFormat="1" applyFont="1" applyFill="1" applyBorder="1" applyAlignment="1">
      <alignment horizontal="center" vertical="center"/>
    </xf>
    <xf numFmtId="164" fontId="35" fillId="0" borderId="9" xfId="0" applyNumberFormat="1" applyFont="1" applyBorder="1" applyAlignment="1">
      <alignment horizontal="center" vertical="center"/>
    </xf>
    <xf numFmtId="0" fontId="33" fillId="0" borderId="0" xfId="0" applyFont="1"/>
    <xf numFmtId="164" fontId="33" fillId="0" borderId="7" xfId="0" applyNumberFormat="1" applyFont="1" applyBorder="1"/>
    <xf numFmtId="2" fontId="12" fillId="19" borderId="18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2" fontId="12" fillId="3" borderId="111" xfId="0" applyNumberFormat="1" applyFont="1" applyFill="1" applyBorder="1" applyAlignment="1">
      <alignment horizontal="center" vertical="center"/>
    </xf>
    <xf numFmtId="2" fontId="12" fillId="3" borderId="21" xfId="0" applyNumberFormat="1" applyFont="1" applyFill="1" applyBorder="1" applyAlignment="1">
      <alignment horizontal="center" vertical="center"/>
    </xf>
    <xf numFmtId="2" fontId="6" fillId="19" borderId="26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12" fillId="3" borderId="112" xfId="0" applyNumberFormat="1" applyFont="1" applyFill="1" applyBorder="1" applyAlignment="1">
      <alignment horizontal="center" vertical="center"/>
    </xf>
    <xf numFmtId="2" fontId="12" fillId="3" borderId="113" xfId="0" applyNumberFormat="1" applyFont="1" applyFill="1" applyBorder="1" applyAlignment="1">
      <alignment horizontal="center" vertical="center"/>
    </xf>
    <xf numFmtId="2" fontId="12" fillId="3" borderId="114" xfId="0" applyNumberFormat="1" applyFont="1" applyFill="1" applyBorder="1" applyAlignment="1">
      <alignment vertical="center"/>
    </xf>
    <xf numFmtId="2" fontId="6" fillId="3" borderId="110" xfId="0" applyNumberFormat="1" applyFont="1" applyFill="1" applyBorder="1" applyAlignment="1">
      <alignment horizontal="center" vertical="center" wrapText="1"/>
    </xf>
    <xf numFmtId="2" fontId="12" fillId="3" borderId="115" xfId="0" applyNumberFormat="1" applyFont="1" applyFill="1" applyBorder="1" applyAlignment="1">
      <alignment horizontal="center" vertical="center"/>
    </xf>
    <xf numFmtId="0" fontId="41" fillId="4" borderId="80" xfId="0" applyFont="1" applyFill="1" applyBorder="1" applyAlignment="1">
      <alignment horizontal="center" vertical="center"/>
    </xf>
    <xf numFmtId="0" fontId="52" fillId="4" borderId="80" xfId="0" applyFont="1" applyFill="1" applyBorder="1" applyAlignment="1">
      <alignment horizontal="center" vertical="center"/>
    </xf>
    <xf numFmtId="1" fontId="78" fillId="4" borderId="0" xfId="0" applyNumberFormat="1" applyFont="1" applyFill="1" applyBorder="1" applyAlignment="1">
      <alignment horizontal="center" vertical="center"/>
    </xf>
    <xf numFmtId="1" fontId="79" fillId="4" borderId="0" xfId="0" applyNumberFormat="1" applyFont="1" applyFill="1" applyBorder="1" applyAlignment="1">
      <alignment horizontal="center" vertical="center" wrapText="1"/>
    </xf>
    <xf numFmtId="1" fontId="80" fillId="4" borderId="0" xfId="0" applyNumberFormat="1" applyFont="1" applyFill="1"/>
    <xf numFmtId="0" fontId="74" fillId="4" borderId="13" xfId="0" applyFont="1" applyFill="1" applyBorder="1" applyAlignment="1">
      <alignment horizontal="center" vertical="center"/>
    </xf>
    <xf numFmtId="2" fontId="12" fillId="3" borderId="104" xfId="0" applyNumberFormat="1" applyFont="1" applyFill="1" applyBorder="1" applyAlignment="1">
      <alignment vertical="center"/>
    </xf>
    <xf numFmtId="1" fontId="12" fillId="3" borderId="101" xfId="0" applyNumberFormat="1" applyFont="1" applyFill="1" applyBorder="1" applyAlignment="1">
      <alignment horizontal="center" vertical="center"/>
    </xf>
    <xf numFmtId="0" fontId="13" fillId="3" borderId="97" xfId="0" applyFont="1" applyFill="1" applyBorder="1" applyAlignment="1">
      <alignment horizontal="center" vertical="center"/>
    </xf>
    <xf numFmtId="0" fontId="13" fillId="3" borderId="100" xfId="0" applyFont="1" applyFill="1" applyBorder="1" applyAlignment="1">
      <alignment horizontal="center" vertical="center"/>
    </xf>
    <xf numFmtId="0" fontId="13" fillId="3" borderId="98" xfId="0" applyFont="1" applyFill="1" applyBorder="1" applyAlignment="1">
      <alignment horizontal="center" vertical="center"/>
    </xf>
    <xf numFmtId="0" fontId="13" fillId="3" borderId="97" xfId="0" applyFont="1" applyFill="1" applyBorder="1" applyAlignment="1">
      <alignment horizontal="center"/>
    </xf>
    <xf numFmtId="0" fontId="13" fillId="3" borderId="100" xfId="0" applyFont="1" applyFill="1" applyBorder="1" applyAlignment="1">
      <alignment horizontal="center"/>
    </xf>
    <xf numFmtId="170" fontId="76" fillId="3" borderId="105" xfId="0" applyNumberFormat="1" applyFont="1" applyFill="1" applyBorder="1" applyAlignment="1">
      <alignment horizontal="center"/>
    </xf>
    <xf numFmtId="165" fontId="13" fillId="3" borderId="104" xfId="0" applyNumberFormat="1" applyFont="1" applyFill="1" applyBorder="1" applyAlignment="1">
      <alignment horizontal="center"/>
    </xf>
    <xf numFmtId="0" fontId="13" fillId="3" borderId="98" xfId="0" applyFont="1" applyFill="1" applyBorder="1" applyAlignment="1">
      <alignment horizontal="center"/>
    </xf>
    <xf numFmtId="170" fontId="76" fillId="3" borderId="104" xfId="0" applyNumberFormat="1" applyFont="1" applyFill="1" applyBorder="1" applyAlignment="1">
      <alignment horizontal="center"/>
    </xf>
    <xf numFmtId="165" fontId="76" fillId="3" borderId="104" xfId="0" applyNumberFormat="1" applyFont="1" applyFill="1" applyBorder="1" applyAlignment="1">
      <alignment horizontal="center"/>
    </xf>
    <xf numFmtId="0" fontId="13" fillId="4" borderId="97" xfId="0" applyFont="1" applyFill="1" applyBorder="1" applyAlignment="1">
      <alignment horizontal="center"/>
    </xf>
    <xf numFmtId="0" fontId="13" fillId="4" borderId="100" xfId="0" applyFont="1" applyFill="1" applyBorder="1" applyAlignment="1">
      <alignment horizontal="center"/>
    </xf>
    <xf numFmtId="170" fontId="76" fillId="4" borderId="104" xfId="0" applyNumberFormat="1" applyFont="1" applyFill="1" applyBorder="1" applyAlignment="1">
      <alignment horizontal="center"/>
    </xf>
    <xf numFmtId="0" fontId="13" fillId="4" borderId="98" xfId="0" applyFont="1" applyFill="1" applyBorder="1" applyAlignment="1">
      <alignment horizontal="center"/>
    </xf>
    <xf numFmtId="165" fontId="76" fillId="3" borderId="104" xfId="0" applyNumberFormat="1" applyFont="1" applyFill="1" applyBorder="1" applyAlignment="1">
      <alignment horizontal="center" vertical="center"/>
    </xf>
    <xf numFmtId="165" fontId="12" fillId="19" borderId="103" xfId="0" applyNumberFormat="1" applyFont="1" applyFill="1" applyBorder="1" applyAlignment="1">
      <alignment horizontal="center" vertical="center"/>
    </xf>
    <xf numFmtId="168" fontId="12" fillId="19" borderId="79" xfId="0" applyNumberFormat="1" applyFont="1" applyFill="1" applyBorder="1" applyAlignment="1">
      <alignment horizontal="center" vertical="center"/>
    </xf>
    <xf numFmtId="1" fontId="12" fillId="16" borderId="116" xfId="0" applyNumberFormat="1" applyFont="1" applyFill="1" applyBorder="1" applyAlignment="1">
      <alignment horizontal="center" vertical="center"/>
    </xf>
    <xf numFmtId="167" fontId="12" fillId="3" borderId="117" xfId="0" applyNumberFormat="1" applyFont="1" applyFill="1" applyBorder="1" applyAlignment="1">
      <alignment horizontal="center" vertical="center"/>
    </xf>
    <xf numFmtId="2" fontId="22" fillId="4" borderId="76" xfId="0" applyNumberFormat="1" applyFont="1" applyFill="1" applyBorder="1" applyAlignment="1">
      <alignment horizontal="center" vertical="center"/>
    </xf>
    <xf numFmtId="1" fontId="58" fillId="4" borderId="13" xfId="0" applyNumberFormat="1" applyFont="1" applyFill="1" applyBorder="1" applyAlignment="1">
      <alignment horizontal="center" vertical="center"/>
    </xf>
    <xf numFmtId="2" fontId="33" fillId="4" borderId="13" xfId="0" applyNumberFormat="1" applyFont="1" applyFill="1" applyBorder="1" applyAlignment="1">
      <alignment horizontal="center" vertical="center"/>
    </xf>
    <xf numFmtId="0" fontId="81" fillId="4" borderId="13" xfId="0" applyFont="1" applyFill="1" applyBorder="1" applyAlignment="1">
      <alignment horizontal="left" vertical="center"/>
    </xf>
    <xf numFmtId="0" fontId="51" fillId="4" borderId="0" xfId="0" applyFont="1" applyFill="1" applyAlignment="1">
      <alignment horizontal="left" vertical="center"/>
    </xf>
    <xf numFmtId="0" fontId="51" fillId="4" borderId="0" xfId="0" applyFont="1" applyFill="1"/>
    <xf numFmtId="0" fontId="3" fillId="4" borderId="17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4" borderId="79" xfId="0" applyFont="1" applyFill="1" applyBorder="1" applyAlignment="1">
      <alignment horizontal="left" vertical="center"/>
    </xf>
    <xf numFmtId="0" fontId="3" fillId="4" borderId="78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2" fontId="16" fillId="4" borderId="35" xfId="0" applyNumberFormat="1" applyFont="1" applyFill="1" applyBorder="1" applyAlignment="1">
      <alignment horizontal="center" vertical="center"/>
    </xf>
    <xf numFmtId="0" fontId="3" fillId="15" borderId="0" xfId="0" applyFont="1" applyFill="1" applyAlignment="1">
      <alignment horizontal="left" vertical="center"/>
    </xf>
    <xf numFmtId="0" fontId="16" fillId="15" borderId="0" xfId="0" applyFont="1" applyFill="1" applyAlignment="1">
      <alignment horizontal="left" vertical="center"/>
    </xf>
    <xf numFmtId="0" fontId="56" fillId="15" borderId="0" xfId="0" applyFont="1" applyFill="1" applyAlignment="1">
      <alignment horizontal="center" vertical="center"/>
    </xf>
    <xf numFmtId="0" fontId="28" fillId="14" borderId="0" xfId="0" applyFont="1" applyFill="1" applyAlignment="1">
      <alignment horizontal="center" vertical="center"/>
    </xf>
    <xf numFmtId="14" fontId="82" fillId="8" borderId="0" xfId="0" applyNumberFormat="1" applyFont="1" applyFill="1" applyBorder="1" applyAlignment="1">
      <alignment horizontal="left" vertical="center"/>
    </xf>
    <xf numFmtId="0" fontId="9" fillId="8" borderId="0" xfId="0" applyFont="1" applyFill="1" applyBorder="1"/>
    <xf numFmtId="0" fontId="0" fillId="8" borderId="0" xfId="0" applyFill="1" applyBorder="1"/>
    <xf numFmtId="0" fontId="0" fillId="8" borderId="0" xfId="0" applyFill="1" applyBorder="1" applyAlignment="1">
      <alignment horizontal="center" vertical="center"/>
    </xf>
    <xf numFmtId="14" fontId="9" fillId="8" borderId="0" xfId="0" quotePrefix="1" applyNumberFormat="1" applyFont="1" applyFill="1" applyBorder="1" applyAlignment="1">
      <alignment horizontal="center" vertical="center"/>
    </xf>
    <xf numFmtId="0" fontId="28" fillId="4" borderId="0" xfId="0" applyFont="1" applyFill="1" applyAlignment="1">
      <alignment vertical="center"/>
    </xf>
    <xf numFmtId="14" fontId="17" fillId="16" borderId="0" xfId="0" applyNumberFormat="1" applyFont="1" applyFill="1" applyBorder="1" applyAlignment="1">
      <alignment horizontal="left" vertical="center"/>
    </xf>
    <xf numFmtId="0" fontId="0" fillId="16" borderId="0" xfId="0" applyFill="1" applyBorder="1"/>
    <xf numFmtId="0" fontId="9" fillId="16" borderId="0" xfId="0" applyFont="1" applyFill="1" applyBorder="1"/>
    <xf numFmtId="0" fontId="82" fillId="0" borderId="118" xfId="0" applyFont="1" applyBorder="1" applyAlignment="1">
      <alignment horizontal="left" vertical="center"/>
    </xf>
    <xf numFmtId="0" fontId="42" fillId="0" borderId="119" xfId="0" applyFont="1" applyBorder="1" applyAlignment="1">
      <alignment horizontal="left" vertical="center"/>
    </xf>
    <xf numFmtId="0" fontId="83" fillId="4" borderId="119" xfId="0" applyFont="1" applyFill="1" applyBorder="1" applyAlignment="1">
      <alignment horizontal="left" vertical="center"/>
    </xf>
    <xf numFmtId="2" fontId="0" fillId="0" borderId="119" xfId="0" applyNumberFormat="1" applyFont="1" applyBorder="1" applyAlignment="1">
      <alignment horizontal="center" vertical="center"/>
    </xf>
    <xf numFmtId="0" fontId="0" fillId="14" borderId="119" xfId="0" applyFont="1" applyFill="1" applyBorder="1" applyAlignment="1">
      <alignment horizontal="left" vertical="center"/>
    </xf>
    <xf numFmtId="0" fontId="46" fillId="0" borderId="119" xfId="0" applyFont="1" applyBorder="1" applyAlignment="1">
      <alignment horizontal="left" vertical="center"/>
    </xf>
    <xf numFmtId="0" fontId="44" fillId="0" borderId="119" xfId="0" applyFont="1" applyBorder="1" applyAlignment="1">
      <alignment horizontal="left" vertical="center"/>
    </xf>
    <xf numFmtId="0" fontId="45" fillId="0" borderId="119" xfId="0" applyFont="1" applyBorder="1" applyAlignment="1">
      <alignment horizontal="left" vertical="center"/>
    </xf>
    <xf numFmtId="2" fontId="9" fillId="0" borderId="119" xfId="0" applyNumberFormat="1" applyFont="1" applyBorder="1" applyAlignment="1">
      <alignment horizontal="center" vertical="center"/>
    </xf>
    <xf numFmtId="1" fontId="9" fillId="0" borderId="120" xfId="0" applyNumberFormat="1" applyFont="1" applyBorder="1" applyAlignment="1">
      <alignment vertical="center"/>
    </xf>
    <xf numFmtId="0" fontId="46" fillId="0" borderId="121" xfId="0" applyFont="1" applyBorder="1" applyAlignment="1">
      <alignment horizontal="left" vertical="center"/>
    </xf>
    <xf numFmtId="0" fontId="27" fillId="0" borderId="13" xfId="0" applyFont="1" applyBorder="1" applyAlignment="1">
      <alignment horizontal="center" vertical="center"/>
    </xf>
    <xf numFmtId="0" fontId="33" fillId="4" borderId="13" xfId="0" applyFont="1" applyFill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0" fillId="14" borderId="0" xfId="0" applyFont="1" applyFill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32" fillId="0" borderId="13" xfId="0" applyFont="1" applyBorder="1" applyAlignment="1">
      <alignment horizontal="left" vertical="center"/>
    </xf>
    <xf numFmtId="2" fontId="33" fillId="0" borderId="13" xfId="0" applyNumberFormat="1" applyFont="1" applyBorder="1" applyAlignment="1">
      <alignment horizontal="center" vertical="center"/>
    </xf>
    <xf numFmtId="1" fontId="33" fillId="0" borderId="122" xfId="0" applyNumberFormat="1" applyFont="1" applyBorder="1" applyAlignment="1">
      <alignment vertical="center"/>
    </xf>
    <xf numFmtId="0" fontId="0" fillId="0" borderId="121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43" fillId="4" borderId="13" xfId="0" applyFont="1" applyFill="1" applyBorder="1" applyAlignment="1">
      <alignment horizontal="center" vertical="center"/>
    </xf>
    <xf numFmtId="2" fontId="32" fillId="0" borderId="13" xfId="0" applyNumberFormat="1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2" fontId="32" fillId="0" borderId="13" xfId="0" applyNumberFormat="1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33" fillId="4" borderId="13" xfId="0" applyFont="1" applyFill="1" applyBorder="1" applyAlignment="1">
      <alignment horizontal="left" vertical="center"/>
    </xf>
    <xf numFmtId="0" fontId="81" fillId="0" borderId="13" xfId="0" applyFont="1" applyBorder="1"/>
    <xf numFmtId="1" fontId="22" fillId="4" borderId="122" xfId="0" quotePrefix="1" applyNumberFormat="1" applyFont="1" applyFill="1" applyBorder="1" applyAlignment="1">
      <alignment vertical="center"/>
    </xf>
    <xf numFmtId="0" fontId="22" fillId="0" borderId="122" xfId="0" quotePrefix="1" applyNumberFormat="1" applyFont="1" applyFill="1" applyBorder="1" applyAlignment="1">
      <alignment vertical="center"/>
    </xf>
    <xf numFmtId="0" fontId="33" fillId="0" borderId="13" xfId="0" applyFont="1" applyBorder="1" applyAlignment="1">
      <alignment horizontal="left" vertical="center"/>
    </xf>
    <xf numFmtId="1" fontId="22" fillId="4" borderId="122" xfId="0" applyNumberFormat="1" applyFont="1" applyFill="1" applyBorder="1" applyAlignment="1">
      <alignment vertical="center"/>
    </xf>
    <xf numFmtId="0" fontId="81" fillId="4" borderId="76" xfId="0" applyFont="1" applyFill="1" applyBorder="1" applyAlignment="1">
      <alignment horizontal="left" vertical="center"/>
    </xf>
    <xf numFmtId="0" fontId="22" fillId="0" borderId="124" xfId="0" applyFont="1" applyBorder="1"/>
    <xf numFmtId="0" fontId="22" fillId="0" borderId="0" xfId="0" applyFont="1" applyBorder="1"/>
    <xf numFmtId="0" fontId="22" fillId="4" borderId="0" xfId="0" applyFont="1" applyFill="1" applyBorder="1" applyAlignment="1">
      <alignment horizontal="center" vertical="center"/>
    </xf>
    <xf numFmtId="2" fontId="22" fillId="0" borderId="0" xfId="0" applyNumberFormat="1" applyFont="1" applyBorder="1"/>
    <xf numFmtId="1" fontId="22" fillId="0" borderId="125" xfId="0" applyNumberFormat="1" applyFont="1" applyBorder="1" applyAlignment="1"/>
    <xf numFmtId="0" fontId="84" fillId="0" borderId="127" xfId="0" applyFont="1" applyBorder="1" applyAlignment="1">
      <alignment horizontal="left" vertical="center"/>
    </xf>
    <xf numFmtId="0" fontId="85" fillId="4" borderId="127" xfId="0" applyFont="1" applyFill="1" applyBorder="1"/>
    <xf numFmtId="2" fontId="22" fillId="0" borderId="127" xfId="0" applyNumberFormat="1" applyFont="1" applyBorder="1"/>
    <xf numFmtId="0" fontId="0" fillId="0" borderId="127" xfId="0" applyFont="1" applyBorder="1" applyAlignment="1">
      <alignment horizontal="left" vertical="center"/>
    </xf>
    <xf numFmtId="0" fontId="22" fillId="0" borderId="127" xfId="0" applyFont="1" applyBorder="1"/>
    <xf numFmtId="1" fontId="22" fillId="0" borderId="128" xfId="0" applyNumberFormat="1" applyFont="1" applyBorder="1" applyAlignment="1"/>
    <xf numFmtId="0" fontId="22" fillId="0" borderId="0" xfId="0" applyFont="1"/>
    <xf numFmtId="2" fontId="22" fillId="0" borderId="0" xfId="0" applyNumberFormat="1" applyFont="1"/>
    <xf numFmtId="0" fontId="0" fillId="0" borderId="0" xfId="0" applyFont="1" applyAlignment="1">
      <alignment horizontal="left" vertical="center"/>
    </xf>
    <xf numFmtId="1" fontId="22" fillId="0" borderId="0" xfId="0" applyNumberFormat="1" applyFont="1" applyAlignment="1"/>
    <xf numFmtId="0" fontId="34" fillId="0" borderId="130" xfId="0" applyFont="1" applyBorder="1" applyAlignment="1">
      <alignment horizontal="center" vertical="center"/>
    </xf>
    <xf numFmtId="2" fontId="22" fillId="4" borderId="129" xfId="0" applyNumberFormat="1" applyFont="1" applyFill="1" applyBorder="1" applyAlignment="1">
      <alignment horizontal="center" vertical="center"/>
    </xf>
    <xf numFmtId="0" fontId="9" fillId="0" borderId="131" xfId="0" applyFont="1" applyBorder="1" applyAlignment="1">
      <alignment horizontal="center" vertical="center"/>
    </xf>
    <xf numFmtId="0" fontId="33" fillId="0" borderId="76" xfId="0" applyFont="1" applyBorder="1" applyAlignment="1">
      <alignment horizontal="left" vertical="center"/>
    </xf>
    <xf numFmtId="2" fontId="33" fillId="0" borderId="76" xfId="0" applyNumberFormat="1" applyFont="1" applyBorder="1" applyAlignment="1">
      <alignment horizontal="center" vertical="center"/>
    </xf>
    <xf numFmtId="0" fontId="0" fillId="14" borderId="11" xfId="0" applyFont="1" applyFill="1" applyBorder="1" applyAlignment="1">
      <alignment horizontal="left" vertical="center"/>
    </xf>
    <xf numFmtId="0" fontId="0" fillId="0" borderId="76" xfId="0" applyFont="1" applyBorder="1" applyAlignment="1">
      <alignment horizontal="center" vertical="center"/>
    </xf>
    <xf numFmtId="0" fontId="81" fillId="0" borderId="76" xfId="0" applyFont="1" applyBorder="1" applyAlignment="1">
      <alignment horizontal="center" vertical="center"/>
    </xf>
    <xf numFmtId="1" fontId="22" fillId="4" borderId="132" xfId="0" applyNumberFormat="1" applyFont="1" applyFill="1" applyBorder="1" applyAlignment="1">
      <alignment vertical="center"/>
    </xf>
    <xf numFmtId="2" fontId="22" fillId="0" borderId="129" xfId="0" applyNumberFormat="1" applyFont="1" applyBorder="1" applyAlignment="1">
      <alignment horizontal="center" vertical="center"/>
    </xf>
    <xf numFmtId="165" fontId="76" fillId="4" borderId="70" xfId="0" applyNumberFormat="1" applyFont="1" applyFill="1" applyBorder="1" applyAlignment="1">
      <alignment horizontal="center" vertical="center"/>
    </xf>
    <xf numFmtId="14" fontId="30" fillId="4" borderId="35" xfId="0" applyNumberFormat="1" applyFont="1" applyFill="1" applyBorder="1" applyAlignment="1">
      <alignment horizontal="center" vertical="center"/>
    </xf>
    <xf numFmtId="0" fontId="57" fillId="4" borderId="0" xfId="0" applyFont="1" applyFill="1" applyBorder="1" applyAlignment="1">
      <alignment vertical="center"/>
    </xf>
    <xf numFmtId="0" fontId="51" fillId="4" borderId="65" xfId="0" applyFont="1" applyFill="1" applyBorder="1" applyAlignment="1">
      <alignment vertical="center"/>
    </xf>
    <xf numFmtId="0" fontId="51" fillId="4" borderId="65" xfId="0" applyFont="1" applyFill="1" applyBorder="1" applyAlignment="1">
      <alignment horizontal="left" vertical="center"/>
    </xf>
    <xf numFmtId="0" fontId="51" fillId="4" borderId="66" xfId="0" applyFont="1" applyFill="1" applyBorder="1" applyAlignment="1">
      <alignment horizontal="left" vertical="center"/>
    </xf>
    <xf numFmtId="0" fontId="32" fillId="0" borderId="24" xfId="0" applyFont="1" applyBorder="1" applyAlignment="1">
      <alignment vertical="center"/>
    </xf>
    <xf numFmtId="0" fontId="32" fillId="0" borderId="26" xfId="0" applyFont="1" applyBorder="1" applyAlignment="1">
      <alignment vertical="center"/>
    </xf>
    <xf numFmtId="0" fontId="32" fillId="0" borderId="28" xfId="0" applyFont="1" applyBorder="1" applyAlignment="1">
      <alignment vertical="center"/>
    </xf>
    <xf numFmtId="0" fontId="76" fillId="3" borderId="70" xfId="0" applyFont="1" applyFill="1" applyBorder="1" applyAlignment="1">
      <alignment horizontal="center" vertical="center"/>
    </xf>
    <xf numFmtId="170" fontId="76" fillId="3" borderId="74" xfId="0" applyNumberFormat="1" applyFont="1" applyFill="1" applyBorder="1" applyAlignment="1">
      <alignment horizontal="center" vertical="center"/>
    </xf>
    <xf numFmtId="166" fontId="72" fillId="4" borderId="8" xfId="0" applyNumberFormat="1" applyFont="1" applyFill="1" applyBorder="1" applyAlignment="1">
      <alignment horizontal="center" vertical="center" wrapText="1"/>
    </xf>
    <xf numFmtId="166" fontId="5" fillId="13" borderId="8" xfId="0" applyNumberFormat="1" applyFont="1" applyFill="1" applyBorder="1"/>
    <xf numFmtId="2" fontId="39" fillId="4" borderId="106" xfId="0" applyNumberFormat="1" applyFont="1" applyFill="1" applyBorder="1" applyAlignment="1">
      <alignment horizontal="center" vertical="center"/>
    </xf>
    <xf numFmtId="0" fontId="30" fillId="0" borderId="126" xfId="0" applyFont="1" applyBorder="1" applyAlignment="1">
      <alignment horizontal="left" vertical="center"/>
    </xf>
    <xf numFmtId="166" fontId="33" fillId="4" borderId="13" xfId="0" applyNumberFormat="1" applyFont="1" applyFill="1" applyBorder="1" applyAlignment="1">
      <alignment horizontal="center" vertical="center"/>
    </xf>
    <xf numFmtId="1" fontId="38" fillId="4" borderId="13" xfId="0" applyNumberFormat="1" applyFont="1" applyFill="1" applyBorder="1" applyAlignment="1">
      <alignment horizontal="center"/>
    </xf>
    <xf numFmtId="2" fontId="39" fillId="4" borderId="13" xfId="0" applyNumberFormat="1" applyFont="1" applyFill="1" applyBorder="1" applyAlignment="1">
      <alignment horizontal="center" vertical="center"/>
    </xf>
    <xf numFmtId="0" fontId="0" fillId="4" borderId="13" xfId="0" applyFill="1" applyBorder="1"/>
    <xf numFmtId="1" fontId="34" fillId="4" borderId="19" xfId="0" applyNumberFormat="1" applyFont="1" applyFill="1" applyBorder="1" applyAlignment="1">
      <alignment horizontal="center" vertical="center"/>
    </xf>
    <xf numFmtId="0" fontId="74" fillId="4" borderId="106" xfId="0" applyFont="1" applyFill="1" applyBorder="1" applyAlignment="1">
      <alignment horizontal="center" vertical="center"/>
    </xf>
    <xf numFmtId="0" fontId="34" fillId="4" borderId="106" xfId="0" applyFont="1" applyFill="1" applyBorder="1" applyAlignment="1">
      <alignment horizontal="left" vertical="center"/>
    </xf>
    <xf numFmtId="0" fontId="13" fillId="4" borderId="106" xfId="0" applyFont="1" applyFill="1" applyBorder="1" applyAlignment="1">
      <alignment horizontal="center"/>
    </xf>
    <xf numFmtId="166" fontId="33" fillId="4" borderId="106" xfId="0" applyNumberFormat="1" applyFont="1" applyFill="1" applyBorder="1" applyAlignment="1">
      <alignment horizontal="center" vertical="center"/>
    </xf>
    <xf numFmtId="2" fontId="33" fillId="4" borderId="106" xfId="0" applyNumberFormat="1" applyFont="1" applyFill="1" applyBorder="1" applyAlignment="1">
      <alignment horizontal="center" vertical="center"/>
    </xf>
    <xf numFmtId="1" fontId="38" fillId="4" borderId="106" xfId="0" applyNumberFormat="1" applyFont="1" applyFill="1" applyBorder="1" applyAlignment="1">
      <alignment horizontal="center"/>
    </xf>
    <xf numFmtId="1" fontId="39" fillId="4" borderId="106" xfId="0" applyNumberFormat="1" applyFont="1" applyFill="1" applyBorder="1" applyAlignment="1">
      <alignment horizontal="center"/>
    </xf>
    <xf numFmtId="1" fontId="58" fillId="4" borderId="106" xfId="0" applyNumberFormat="1" applyFont="1" applyFill="1" applyBorder="1" applyAlignment="1">
      <alignment horizontal="center" vertical="center"/>
    </xf>
    <xf numFmtId="1" fontId="34" fillId="4" borderId="143" xfId="0" applyNumberFormat="1" applyFont="1" applyFill="1" applyBorder="1" applyAlignment="1">
      <alignment horizontal="center" vertical="center"/>
    </xf>
    <xf numFmtId="0" fontId="74" fillId="4" borderId="35" xfId="0" applyFont="1" applyFill="1" applyBorder="1" applyAlignment="1">
      <alignment horizontal="center" vertical="center" textRotation="90"/>
    </xf>
    <xf numFmtId="0" fontId="77" fillId="4" borderId="35" xfId="0" applyFont="1" applyFill="1" applyBorder="1" applyAlignment="1">
      <alignment horizontal="center" vertical="center" wrapText="1" shrinkToFit="1"/>
    </xf>
    <xf numFmtId="0" fontId="7" fillId="4" borderId="35" xfId="0" applyFont="1" applyFill="1" applyBorder="1" applyAlignment="1">
      <alignment horizontal="center" vertical="center" textRotation="90" wrapText="1" shrinkToFit="1"/>
    </xf>
    <xf numFmtId="165" fontId="9" fillId="4" borderId="35" xfId="0" applyNumberFormat="1" applyFont="1" applyFill="1" applyBorder="1" applyAlignment="1">
      <alignment horizontal="center" vertical="center" wrapText="1"/>
    </xf>
    <xf numFmtId="2" fontId="9" fillId="4" borderId="35" xfId="0" applyNumberFormat="1" applyFont="1" applyFill="1" applyBorder="1" applyAlignment="1">
      <alignment horizontal="center" vertical="center" wrapText="1"/>
    </xf>
    <xf numFmtId="0" fontId="50" fillId="22" borderId="35" xfId="0" applyFont="1" applyFill="1" applyBorder="1" applyAlignment="1">
      <alignment horizontal="center" vertical="center" wrapText="1"/>
    </xf>
    <xf numFmtId="0" fontId="39" fillId="4" borderId="35" xfId="0" applyFont="1" applyFill="1" applyBorder="1" applyAlignment="1">
      <alignment horizontal="center" vertical="center" wrapText="1" shrinkToFit="1"/>
    </xf>
    <xf numFmtId="0" fontId="86" fillId="4" borderId="0" xfId="0" applyFont="1" applyFill="1" applyBorder="1" applyAlignment="1">
      <alignment horizontal="left" vertical="center"/>
    </xf>
    <xf numFmtId="1" fontId="88" fillId="4" borderId="0" xfId="0" applyNumberFormat="1" applyFont="1" applyFill="1" applyBorder="1" applyAlignment="1">
      <alignment horizontal="center" vertical="center"/>
    </xf>
    <xf numFmtId="0" fontId="38" fillId="5" borderId="35" xfId="0" applyFont="1" applyFill="1" applyBorder="1" applyAlignment="1">
      <alignment horizontal="center" vertical="center" wrapText="1" shrinkToFit="1"/>
    </xf>
    <xf numFmtId="0" fontId="90" fillId="4" borderId="13" xfId="0" applyFont="1" applyFill="1" applyBorder="1" applyAlignment="1">
      <alignment horizontal="center" vertical="center"/>
    </xf>
    <xf numFmtId="0" fontId="90" fillId="4" borderId="133" xfId="0" applyFont="1" applyFill="1" applyBorder="1" applyAlignment="1">
      <alignment horizontal="center" vertical="center"/>
    </xf>
    <xf numFmtId="0" fontId="90" fillId="4" borderId="134" xfId="0" applyFont="1" applyFill="1" applyBorder="1" applyAlignment="1">
      <alignment horizontal="center" vertical="center"/>
    </xf>
    <xf numFmtId="0" fontId="90" fillId="4" borderId="144" xfId="0" applyFont="1" applyFill="1" applyBorder="1" applyAlignment="1">
      <alignment horizontal="center" vertical="center"/>
    </xf>
    <xf numFmtId="0" fontId="91" fillId="4" borderId="0" xfId="0" applyFont="1" applyFill="1" applyBorder="1" applyAlignment="1">
      <alignment horizontal="left" vertical="center"/>
    </xf>
    <xf numFmtId="0" fontId="90" fillId="4" borderId="136" xfId="0" applyFont="1" applyFill="1" applyBorder="1" applyAlignment="1">
      <alignment horizontal="left" vertical="center"/>
    </xf>
    <xf numFmtId="0" fontId="90" fillId="4" borderId="137" xfId="0" applyFont="1" applyFill="1" applyBorder="1" applyAlignment="1">
      <alignment horizontal="left" vertical="center"/>
    </xf>
    <xf numFmtId="0" fontId="90" fillId="4" borderId="138" xfId="0" applyFont="1" applyFill="1" applyBorder="1" applyAlignment="1">
      <alignment horizontal="left" vertical="center"/>
    </xf>
    <xf numFmtId="2" fontId="89" fillId="0" borderId="0" xfId="0" quotePrefix="1" applyNumberFormat="1" applyFont="1" applyBorder="1" applyAlignment="1">
      <alignment horizontal="center" vertical="center"/>
    </xf>
    <xf numFmtId="1" fontId="55" fillId="4" borderId="106" xfId="0" applyNumberFormat="1" applyFont="1" applyFill="1" applyBorder="1" applyAlignment="1">
      <alignment horizontal="center" vertical="center"/>
    </xf>
    <xf numFmtId="0" fontId="93" fillId="4" borderId="139" xfId="0" applyFont="1" applyFill="1" applyBorder="1" applyAlignment="1">
      <alignment horizontal="center" vertical="center"/>
    </xf>
    <xf numFmtId="0" fontId="94" fillId="4" borderId="142" xfId="0" applyFont="1" applyFill="1" applyBorder="1" applyAlignment="1">
      <alignment horizontal="center" vertical="center" wrapText="1"/>
    </xf>
    <xf numFmtId="1" fontId="10" fillId="4" borderId="140" xfId="0" applyNumberFormat="1" applyFont="1" applyFill="1" applyBorder="1" applyAlignment="1">
      <alignment horizontal="center" vertical="center"/>
    </xf>
    <xf numFmtId="1" fontId="10" fillId="4" borderId="141" xfId="0" applyNumberFormat="1" applyFont="1" applyFill="1" applyBorder="1" applyAlignment="1">
      <alignment horizontal="center" vertical="center"/>
    </xf>
    <xf numFmtId="1" fontId="10" fillId="4" borderId="145" xfId="0" applyNumberFormat="1" applyFont="1" applyFill="1" applyBorder="1" applyAlignment="1">
      <alignment horizontal="center" vertical="center"/>
    </xf>
    <xf numFmtId="0" fontId="95" fillId="4" borderId="135" xfId="0" applyFont="1" applyFill="1" applyBorder="1" applyAlignment="1">
      <alignment horizontal="center" vertical="center"/>
    </xf>
    <xf numFmtId="0" fontId="75" fillId="4" borderId="0" xfId="0" applyFont="1" applyFill="1" applyAlignment="1">
      <alignment vertical="center"/>
    </xf>
    <xf numFmtId="0" fontId="90" fillId="4" borderId="26" xfId="0" applyFont="1" applyFill="1" applyBorder="1" applyAlignment="1">
      <alignment horizontal="center" vertical="center"/>
    </xf>
    <xf numFmtId="0" fontId="90" fillId="4" borderId="120" xfId="0" applyFont="1" applyFill="1" applyBorder="1"/>
    <xf numFmtId="0" fontId="2" fillId="4" borderId="137" xfId="0" applyFont="1" applyFill="1" applyBorder="1"/>
    <xf numFmtId="0" fontId="2" fillId="0" borderId="137" xfId="0" applyFont="1" applyBorder="1"/>
    <xf numFmtId="0" fontId="2" fillId="5" borderId="137" xfId="0" applyFont="1" applyFill="1" applyBorder="1"/>
    <xf numFmtId="0" fontId="2" fillId="23" borderId="54" xfId="0" applyFont="1" applyFill="1" applyBorder="1"/>
    <xf numFmtId="0" fontId="96" fillId="4" borderId="118" xfId="0" applyFont="1" applyFill="1" applyBorder="1"/>
    <xf numFmtId="14" fontId="15" fillId="4" borderId="0" xfId="0" quotePrefix="1" applyNumberFormat="1" applyFont="1" applyFill="1" applyAlignment="1">
      <alignment horizontal="left" vertical="center"/>
    </xf>
    <xf numFmtId="14" fontId="51" fillId="4" borderId="0" xfId="0" quotePrefix="1" applyNumberFormat="1" applyFont="1" applyFill="1" applyAlignment="1">
      <alignment horizontal="left" vertical="center"/>
    </xf>
    <xf numFmtId="14" fontId="51" fillId="4" borderId="0" xfId="0" applyNumberFormat="1" applyFont="1" applyFill="1" applyAlignment="1">
      <alignment horizontal="center" vertical="center"/>
    </xf>
    <xf numFmtId="164" fontId="97" fillId="4" borderId="0" xfId="0" quotePrefix="1" applyNumberFormat="1" applyFont="1" applyFill="1" applyBorder="1" applyAlignment="1">
      <alignment horizontal="center" vertical="center"/>
    </xf>
    <xf numFmtId="0" fontId="87" fillId="4" borderId="0" xfId="0" applyFont="1" applyFill="1" applyBorder="1" applyAlignment="1">
      <alignment horizontal="left" vertical="center"/>
    </xf>
    <xf numFmtId="0" fontId="51" fillId="4" borderId="109" xfId="0" applyFont="1" applyFill="1" applyBorder="1" applyAlignment="1">
      <alignment vertical="center"/>
    </xf>
    <xf numFmtId="165" fontId="76" fillId="4" borderId="146" xfId="0" applyNumberFormat="1" applyFont="1" applyFill="1" applyBorder="1" applyAlignment="1">
      <alignment horizontal="center" vertical="center"/>
    </xf>
    <xf numFmtId="1" fontId="12" fillId="16" borderId="147" xfId="0" applyNumberFormat="1" applyFont="1" applyFill="1" applyBorder="1" applyAlignment="1">
      <alignment horizontal="center" vertical="center"/>
    </xf>
    <xf numFmtId="165" fontId="12" fillId="19" borderId="146" xfId="0" applyNumberFormat="1" applyFont="1" applyFill="1" applyBorder="1" applyAlignment="1">
      <alignment horizontal="center" vertical="center"/>
    </xf>
    <xf numFmtId="2" fontId="12" fillId="3" borderId="148" xfId="0" applyNumberFormat="1" applyFont="1" applyFill="1" applyBorder="1" applyAlignment="1">
      <alignment vertical="center"/>
    </xf>
    <xf numFmtId="1" fontId="12" fillId="3" borderId="147" xfId="0" applyNumberFormat="1" applyFont="1" applyFill="1" applyBorder="1" applyAlignment="1">
      <alignment horizontal="center" vertical="center"/>
    </xf>
    <xf numFmtId="168" fontId="12" fillId="19" borderId="109" xfId="0" applyNumberFormat="1" applyFont="1" applyFill="1" applyBorder="1" applyAlignment="1">
      <alignment horizontal="center" vertical="center"/>
    </xf>
    <xf numFmtId="0" fontId="13" fillId="3" borderId="146" xfId="0" applyFont="1" applyFill="1" applyBorder="1" applyAlignment="1">
      <alignment horizontal="center" vertical="center"/>
    </xf>
    <xf numFmtId="0" fontId="13" fillId="3" borderId="148" xfId="0" applyFont="1" applyFill="1" applyBorder="1" applyAlignment="1">
      <alignment horizontal="center" vertical="center"/>
    </xf>
    <xf numFmtId="0" fontId="13" fillId="3" borderId="147" xfId="0" applyFont="1" applyFill="1" applyBorder="1" applyAlignment="1">
      <alignment horizontal="center" vertical="center"/>
    </xf>
    <xf numFmtId="0" fontId="51" fillId="4" borderId="66" xfId="0" applyFont="1" applyFill="1" applyBorder="1" applyAlignment="1">
      <alignment vertical="center"/>
    </xf>
    <xf numFmtId="165" fontId="76" fillId="4" borderId="103" xfId="0" applyNumberFormat="1" applyFont="1" applyFill="1" applyBorder="1" applyAlignment="1">
      <alignment horizontal="center" vertical="center"/>
    </xf>
    <xf numFmtId="1" fontId="12" fillId="3" borderId="116" xfId="0" applyNumberFormat="1" applyFont="1" applyFill="1" applyBorder="1" applyAlignment="1">
      <alignment horizontal="center" vertical="center"/>
    </xf>
    <xf numFmtId="168" fontId="12" fillId="19" borderId="66" xfId="0" applyNumberFormat="1" applyFont="1" applyFill="1" applyBorder="1" applyAlignment="1">
      <alignment horizontal="center" vertical="center"/>
    </xf>
    <xf numFmtId="0" fontId="13" fillId="3" borderId="103" xfId="0" applyFont="1" applyFill="1" applyBorder="1" applyAlignment="1">
      <alignment horizontal="center" vertical="center"/>
    </xf>
    <xf numFmtId="0" fontId="13" fillId="3" borderId="104" xfId="0" applyFont="1" applyFill="1" applyBorder="1" applyAlignment="1">
      <alignment horizontal="center" vertical="center"/>
    </xf>
    <xf numFmtId="0" fontId="13" fillId="3" borderId="116" xfId="0" applyFont="1" applyFill="1" applyBorder="1" applyAlignment="1">
      <alignment horizontal="center" vertical="center"/>
    </xf>
    <xf numFmtId="1" fontId="12" fillId="3" borderId="113" xfId="0" applyNumberFormat="1" applyFont="1" applyFill="1" applyBorder="1" applyAlignment="1">
      <alignment horizontal="center" vertical="center"/>
    </xf>
    <xf numFmtId="1" fontId="12" fillId="3" borderId="149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68" fontId="12" fillId="19" borderId="26" xfId="0" applyNumberFormat="1" applyFont="1" applyFill="1" applyBorder="1" applyAlignment="1">
      <alignment horizontal="center" vertical="center"/>
    </xf>
    <xf numFmtId="0" fontId="13" fillId="3" borderId="150" xfId="0" applyFont="1" applyFill="1" applyBorder="1" applyAlignment="1">
      <alignment horizontal="center" vertical="center"/>
    </xf>
    <xf numFmtId="0" fontId="13" fillId="3" borderId="151" xfId="0" applyFont="1" applyFill="1" applyBorder="1" applyAlignment="1">
      <alignment horizontal="center" vertical="center"/>
    </xf>
    <xf numFmtId="0" fontId="13" fillId="3" borderId="152" xfId="0" applyFont="1" applyFill="1" applyBorder="1" applyAlignment="1">
      <alignment horizontal="center" vertical="center"/>
    </xf>
    <xf numFmtId="1" fontId="12" fillId="3" borderId="68" xfId="0" applyNumberFormat="1" applyFont="1" applyFill="1" applyBorder="1" applyAlignment="1">
      <alignment horizontal="center" vertical="center"/>
    </xf>
    <xf numFmtId="168" fontId="12" fillId="19" borderId="17" xfId="0" applyNumberFormat="1" applyFont="1" applyFill="1" applyBorder="1" applyAlignment="1">
      <alignment horizontal="center" vertical="center"/>
    </xf>
    <xf numFmtId="0" fontId="13" fillId="3" borderId="153" xfId="0" applyFont="1" applyFill="1" applyBorder="1" applyAlignment="1">
      <alignment horizontal="center" vertical="center"/>
    </xf>
    <xf numFmtId="0" fontId="13" fillId="3" borderId="154" xfId="0" applyFont="1" applyFill="1" applyBorder="1" applyAlignment="1">
      <alignment horizontal="center" vertical="center"/>
    </xf>
    <xf numFmtId="0" fontId="13" fillId="3" borderId="155" xfId="0" applyFont="1" applyFill="1" applyBorder="1" applyAlignment="1">
      <alignment horizontal="center" vertical="center"/>
    </xf>
    <xf numFmtId="0" fontId="57" fillId="4" borderId="0" xfId="0" applyFont="1" applyFill="1" applyBorder="1" applyAlignment="1">
      <alignment horizontal="center" vertical="center"/>
    </xf>
    <xf numFmtId="0" fontId="51" fillId="4" borderId="156" xfId="0" applyFont="1" applyFill="1" applyBorder="1" applyAlignment="1">
      <alignment horizontal="center" vertical="center"/>
    </xf>
    <xf numFmtId="0" fontId="51" fillId="4" borderId="112" xfId="0" applyFont="1" applyFill="1" applyBorder="1" applyAlignment="1">
      <alignment horizontal="center" vertical="center"/>
    </xf>
    <xf numFmtId="0" fontId="51" fillId="4" borderId="66" xfId="0" applyFont="1" applyFill="1" applyBorder="1" applyAlignment="1">
      <alignment horizontal="center" vertical="center"/>
    </xf>
    <xf numFmtId="1" fontId="97" fillId="4" borderId="35" xfId="0" quotePrefix="1" applyNumberFormat="1" applyFont="1" applyFill="1" applyBorder="1" applyAlignment="1">
      <alignment horizontal="center" vertical="center" textRotation="90"/>
    </xf>
    <xf numFmtId="14" fontId="15" fillId="16" borderId="24" xfId="0" quotePrefix="1" applyNumberFormat="1" applyFont="1" applyFill="1" applyBorder="1" applyAlignment="1">
      <alignment horizontal="left" vertical="center"/>
    </xf>
    <xf numFmtId="0" fontId="81" fillId="4" borderId="35" xfId="0" applyFont="1" applyFill="1" applyBorder="1" applyAlignment="1">
      <alignment horizontal="center" vertical="center"/>
    </xf>
    <xf numFmtId="0" fontId="34" fillId="4" borderId="35" xfId="0" applyFont="1" applyFill="1" applyBorder="1" applyAlignment="1">
      <alignment horizontal="center" vertical="center"/>
    </xf>
    <xf numFmtId="0" fontId="0" fillId="0" borderId="13" xfId="0" applyBorder="1"/>
    <xf numFmtId="0" fontId="81" fillId="0" borderId="0" xfId="0" applyFont="1" applyBorder="1"/>
    <xf numFmtId="0" fontId="90" fillId="4" borderId="135" xfId="0" applyFont="1" applyFill="1" applyBorder="1" applyAlignment="1">
      <alignment horizontal="left" vertical="center"/>
    </xf>
    <xf numFmtId="0" fontId="90" fillId="4" borderId="122" xfId="0" applyFont="1" applyFill="1" applyBorder="1" applyAlignment="1">
      <alignment horizontal="left" vertical="center"/>
    </xf>
    <xf numFmtId="0" fontId="2" fillId="4" borderId="54" xfId="0" applyFont="1" applyFill="1" applyBorder="1" applyAlignment="1">
      <alignment horizontal="center" vertical="center"/>
    </xf>
    <xf numFmtId="170" fontId="98" fillId="11" borderId="7" xfId="0" applyNumberFormat="1" applyFont="1" applyFill="1" applyBorder="1" applyAlignment="1">
      <alignment horizontal="center" vertical="center" wrapText="1" shrinkToFit="1"/>
    </xf>
    <xf numFmtId="0" fontId="58" fillId="4" borderId="106" xfId="0" applyFont="1" applyFill="1" applyBorder="1" applyAlignment="1">
      <alignment horizontal="center" vertical="center"/>
    </xf>
    <xf numFmtId="0" fontId="39" fillId="4" borderId="13" xfId="0" applyFont="1" applyFill="1" applyBorder="1" applyAlignment="1">
      <alignment horizontal="center" vertical="center"/>
    </xf>
    <xf numFmtId="170" fontId="12" fillId="19" borderId="16" xfId="0" applyNumberFormat="1" applyFont="1" applyFill="1" applyBorder="1" applyAlignment="1">
      <alignment horizontal="center" vertical="center"/>
    </xf>
    <xf numFmtId="0" fontId="99" fillId="4" borderId="0" xfId="0" applyFont="1" applyFill="1" applyAlignment="1">
      <alignment horizontal="center" vertical="center"/>
    </xf>
    <xf numFmtId="164" fontId="100" fillId="4" borderId="35" xfId="0" applyNumberFormat="1" applyFont="1" applyFill="1" applyBorder="1" applyAlignment="1">
      <alignment horizontal="center" vertical="center" textRotation="90"/>
    </xf>
    <xf numFmtId="0" fontId="99" fillId="4" borderId="64" xfId="0" applyFont="1" applyFill="1" applyBorder="1" applyAlignment="1">
      <alignment horizontal="center" vertical="center"/>
    </xf>
    <xf numFmtId="0" fontId="99" fillId="4" borderId="65" xfId="0" applyFont="1" applyFill="1" applyBorder="1" applyAlignment="1">
      <alignment horizontal="center" vertical="center"/>
    </xf>
    <xf numFmtId="0" fontId="99" fillId="4" borderId="66" xfId="0" applyFont="1" applyFill="1" applyBorder="1" applyAlignment="1">
      <alignment horizontal="center" vertical="center"/>
    </xf>
    <xf numFmtId="0" fontId="99" fillId="4" borderId="109" xfId="0" applyFont="1" applyFill="1" applyBorder="1" applyAlignment="1">
      <alignment horizontal="center" vertical="center"/>
    </xf>
    <xf numFmtId="0" fontId="99" fillId="4" borderId="26" xfId="0" applyFont="1" applyFill="1" applyBorder="1" applyAlignment="1">
      <alignment horizontal="center" vertical="center"/>
    </xf>
    <xf numFmtId="0" fontId="99" fillId="4" borderId="16" xfId="0" applyFont="1" applyFill="1" applyBorder="1" applyAlignment="1">
      <alignment horizontal="center" vertical="center"/>
    </xf>
    <xf numFmtId="0" fontId="99" fillId="4" borderId="79" xfId="0" applyFont="1" applyFill="1" applyBorder="1" applyAlignment="1">
      <alignment horizontal="center" vertical="center"/>
    </xf>
    <xf numFmtId="0" fontId="99" fillId="4" borderId="17" xfId="0" applyFont="1" applyFill="1" applyBorder="1" applyAlignment="1">
      <alignment horizontal="center" vertical="center"/>
    </xf>
    <xf numFmtId="164" fontId="56" fillId="4" borderId="0" xfId="0" quotePrefix="1" applyNumberFormat="1" applyFont="1" applyFill="1" applyBorder="1" applyAlignment="1">
      <alignment horizontal="left" vertical="center"/>
    </xf>
    <xf numFmtId="2" fontId="58" fillId="0" borderId="0" xfId="0" applyNumberFormat="1" applyFont="1" applyBorder="1" applyAlignment="1">
      <alignment horizontal="center" vertical="center"/>
    </xf>
    <xf numFmtId="2" fontId="58" fillId="4" borderId="0" xfId="0" applyNumberFormat="1" applyFont="1" applyFill="1" applyAlignment="1">
      <alignment horizontal="center" vertical="center"/>
    </xf>
    <xf numFmtId="2" fontId="58" fillId="0" borderId="0" xfId="0" applyNumberFormat="1" applyFont="1" applyAlignment="1">
      <alignment horizontal="center" vertical="center"/>
    </xf>
    <xf numFmtId="2" fontId="58" fillId="17" borderId="0" xfId="0" applyNumberFormat="1" applyFont="1" applyFill="1" applyAlignment="1">
      <alignment horizontal="center" vertical="center"/>
    </xf>
    <xf numFmtId="2" fontId="58" fillId="0" borderId="7" xfId="0" applyNumberFormat="1" applyFont="1" applyBorder="1" applyAlignment="1">
      <alignment horizontal="center" vertical="center"/>
    </xf>
    <xf numFmtId="2" fontId="58" fillId="0" borderId="11" xfId="0" applyNumberFormat="1" applyFont="1" applyBorder="1" applyAlignment="1">
      <alignment horizontal="center" vertical="center"/>
    </xf>
    <xf numFmtId="2" fontId="68" fillId="3" borderId="0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15" fillId="14" borderId="0" xfId="0" applyFont="1" applyFill="1" applyBorder="1" applyAlignment="1">
      <alignment horizontal="center" vertical="center"/>
    </xf>
    <xf numFmtId="0" fontId="56" fillId="10" borderId="159" xfId="0" applyFont="1" applyFill="1" applyBorder="1" applyAlignment="1">
      <alignment horizontal="left" vertical="center"/>
    </xf>
    <xf numFmtId="0" fontId="56" fillId="17" borderId="84" xfId="0" applyFont="1" applyFill="1" applyBorder="1" applyAlignment="1">
      <alignment horizontal="left" vertical="center"/>
    </xf>
    <xf numFmtId="1" fontId="41" fillId="4" borderId="160" xfId="0" applyNumberFormat="1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62" fillId="4" borderId="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14" fontId="15" fillId="16" borderId="26" xfId="0" quotePrefix="1" applyNumberFormat="1" applyFont="1" applyFill="1" applyBorder="1" applyAlignment="1">
      <alignment horizontal="left" vertical="center"/>
    </xf>
    <xf numFmtId="0" fontId="56" fillId="7" borderId="159" xfId="0" applyFont="1" applyFill="1" applyBorder="1" applyAlignment="1">
      <alignment horizontal="left" vertical="center"/>
    </xf>
    <xf numFmtId="0" fontId="51" fillId="8" borderId="161" xfId="0" applyFont="1" applyFill="1" applyBorder="1" applyAlignment="1">
      <alignment horizontal="center" vertical="center"/>
    </xf>
    <xf numFmtId="0" fontId="51" fillId="12" borderId="57" xfId="0" applyFont="1" applyFill="1" applyBorder="1" applyAlignment="1">
      <alignment horizontal="center" vertical="center"/>
    </xf>
    <xf numFmtId="0" fontId="51" fillId="9" borderId="57" xfId="0" applyFont="1" applyFill="1" applyBorder="1" applyAlignment="1">
      <alignment horizontal="center" vertical="center"/>
    </xf>
    <xf numFmtId="0" fontId="51" fillId="10" borderId="162" xfId="0" applyFont="1" applyFill="1" applyBorder="1" applyAlignment="1">
      <alignment horizontal="center" vertical="center"/>
    </xf>
    <xf numFmtId="2" fontId="51" fillId="20" borderId="83" xfId="0" applyNumberFormat="1" applyFont="1" applyFill="1" applyBorder="1" applyAlignment="1">
      <alignment horizontal="center" vertical="center"/>
    </xf>
    <xf numFmtId="0" fontId="59" fillId="10" borderId="84" xfId="0" applyFont="1" applyFill="1" applyBorder="1" applyAlignment="1">
      <alignment horizontal="left" vertical="center"/>
    </xf>
    <xf numFmtId="0" fontId="56" fillId="12" borderId="84" xfId="0" applyFont="1" applyFill="1" applyBorder="1" applyAlignment="1">
      <alignment horizontal="left" vertical="center"/>
    </xf>
    <xf numFmtId="0" fontId="56" fillId="8" borderId="86" xfId="0" applyFont="1" applyFill="1" applyBorder="1" applyAlignment="1">
      <alignment horizontal="left" vertical="center"/>
    </xf>
    <xf numFmtId="0" fontId="51" fillId="12" borderId="163" xfId="0" applyFont="1" applyFill="1" applyBorder="1" applyAlignment="1">
      <alignment horizontal="center" vertical="center"/>
    </xf>
    <xf numFmtId="0" fontId="51" fillId="9" borderId="62" xfId="0" applyFont="1" applyFill="1" applyBorder="1" applyAlignment="1">
      <alignment horizontal="center" vertical="center"/>
    </xf>
    <xf numFmtId="0" fontId="51" fillId="10" borderId="62" xfId="0" applyFont="1" applyFill="1" applyBorder="1" applyAlignment="1">
      <alignment horizontal="center" vertical="center"/>
    </xf>
    <xf numFmtId="0" fontId="51" fillId="7" borderId="158" xfId="0" applyFont="1" applyFill="1" applyBorder="1" applyAlignment="1">
      <alignment horizontal="center" vertical="center"/>
    </xf>
    <xf numFmtId="1" fontId="41" fillId="4" borderId="5" xfId="0" applyNumberFormat="1" applyFont="1" applyFill="1" applyBorder="1" applyAlignment="1">
      <alignment horizontal="center" vertical="center"/>
    </xf>
    <xf numFmtId="0" fontId="56" fillId="10" borderId="84" xfId="0" applyFont="1" applyFill="1" applyBorder="1" applyAlignment="1">
      <alignment horizontal="left" vertical="center"/>
    </xf>
    <xf numFmtId="0" fontId="59" fillId="9" borderId="84" xfId="0" applyFont="1" applyFill="1" applyBorder="1" applyAlignment="1">
      <alignment horizontal="left" vertical="center"/>
    </xf>
    <xf numFmtId="1" fontId="59" fillId="9" borderId="84" xfId="0" applyNumberFormat="1" applyFont="1" applyFill="1" applyBorder="1" applyAlignment="1">
      <alignment horizontal="left" vertical="center"/>
    </xf>
    <xf numFmtId="1" fontId="56" fillId="12" borderId="84" xfId="0" applyNumberFormat="1" applyFont="1" applyFill="1" applyBorder="1" applyAlignment="1">
      <alignment horizontal="left" vertical="center"/>
    </xf>
    <xf numFmtId="1" fontId="41" fillId="0" borderId="5" xfId="0" applyNumberFormat="1" applyFont="1" applyBorder="1" applyAlignment="1">
      <alignment horizontal="center" vertical="center"/>
    </xf>
    <xf numFmtId="2" fontId="103" fillId="3" borderId="28" xfId="0" applyNumberFormat="1" applyFont="1" applyFill="1" applyBorder="1" applyAlignment="1">
      <alignment horizontal="center" vertical="center"/>
    </xf>
    <xf numFmtId="0" fontId="15" fillId="4" borderId="35" xfId="0" applyFont="1" applyFill="1" applyBorder="1" applyAlignment="1">
      <alignment horizontal="center" vertical="center"/>
    </xf>
    <xf numFmtId="0" fontId="15" fillId="4" borderId="102" xfId="0" applyFont="1" applyFill="1" applyBorder="1" applyAlignment="1">
      <alignment horizontal="center" vertical="center"/>
    </xf>
    <xf numFmtId="2" fontId="17" fillId="4" borderId="24" xfId="0" applyNumberFormat="1" applyFont="1" applyFill="1" applyBorder="1" applyAlignment="1">
      <alignment horizontal="left" vertical="center"/>
    </xf>
    <xf numFmtId="2" fontId="15" fillId="4" borderId="28" xfId="0" applyNumberFormat="1" applyFont="1" applyFill="1" applyBorder="1" applyAlignment="1">
      <alignment horizontal="center" vertical="center"/>
    </xf>
    <xf numFmtId="171" fontId="76" fillId="3" borderId="74" xfId="0" applyNumberFormat="1" applyFont="1" applyFill="1" applyBorder="1" applyAlignment="1">
      <alignment horizontal="center"/>
    </xf>
    <xf numFmtId="171" fontId="76" fillId="3" borderId="72" xfId="0" applyNumberFormat="1" applyFont="1" applyFill="1" applyBorder="1" applyAlignment="1">
      <alignment horizontal="center" vertical="center"/>
    </xf>
    <xf numFmtId="2" fontId="51" fillId="20" borderId="37" xfId="0" applyNumberFormat="1" applyFont="1" applyFill="1" applyBorder="1" applyAlignment="1">
      <alignment horizontal="center" vertical="center"/>
    </xf>
    <xf numFmtId="2" fontId="51" fillId="20" borderId="39" xfId="0" applyNumberFormat="1" applyFont="1" applyFill="1" applyBorder="1" applyAlignment="1">
      <alignment horizontal="center" vertical="center"/>
    </xf>
    <xf numFmtId="2" fontId="51" fillId="20" borderId="62" xfId="0" applyNumberFormat="1" applyFont="1" applyFill="1" applyBorder="1" applyAlignment="1">
      <alignment horizontal="center" vertical="center"/>
    </xf>
    <xf numFmtId="2" fontId="51" fillId="20" borderId="157" xfId="0" applyNumberFormat="1" applyFont="1" applyFill="1" applyBorder="1" applyAlignment="1">
      <alignment horizontal="center" vertical="center"/>
    </xf>
    <xf numFmtId="2" fontId="104" fillId="3" borderId="24" xfId="0" applyNumberFormat="1" applyFont="1" applyFill="1" applyBorder="1" applyAlignment="1">
      <alignment horizontal="center" vertical="center"/>
    </xf>
    <xf numFmtId="2" fontId="105" fillId="3" borderId="28" xfId="0" applyNumberFormat="1" applyFont="1" applyFill="1" applyBorder="1" applyAlignment="1">
      <alignment horizontal="center" vertical="center"/>
    </xf>
    <xf numFmtId="2" fontId="106" fillId="4" borderId="83" xfId="0" applyNumberFormat="1" applyFont="1" applyFill="1" applyBorder="1" applyAlignment="1">
      <alignment horizontal="center" vertical="center"/>
    </xf>
    <xf numFmtId="2" fontId="106" fillId="4" borderId="85" xfId="0" applyNumberFormat="1" applyFont="1" applyFill="1" applyBorder="1" applyAlignment="1">
      <alignment horizontal="center" vertical="center"/>
    </xf>
    <xf numFmtId="2" fontId="106" fillId="4" borderId="87" xfId="0" applyNumberFormat="1" applyFont="1" applyFill="1" applyBorder="1" applyAlignment="1">
      <alignment horizontal="center" vertical="center"/>
    </xf>
    <xf numFmtId="2" fontId="104" fillId="3" borderId="0" xfId="0" applyNumberFormat="1" applyFont="1" applyFill="1" applyBorder="1" applyAlignment="1">
      <alignment horizontal="center" vertical="center"/>
    </xf>
    <xf numFmtId="14" fontId="22" fillId="4" borderId="0" xfId="0" applyNumberFormat="1" applyFont="1" applyFill="1" applyBorder="1" applyAlignment="1">
      <alignment horizontal="left" vertical="center"/>
    </xf>
    <xf numFmtId="14" fontId="22" fillId="4" borderId="0" xfId="0" applyNumberFormat="1" applyFont="1" applyFill="1" applyBorder="1" applyAlignment="1">
      <alignment horizontal="right" vertical="center"/>
    </xf>
    <xf numFmtId="0" fontId="67" fillId="4" borderId="0" xfId="0" applyFont="1" applyFill="1" applyBorder="1"/>
    <xf numFmtId="0" fontId="53" fillId="4" borderId="0" xfId="0" applyFont="1" applyFill="1" applyBorder="1" applyAlignment="1">
      <alignment horizontal="center" vertical="center"/>
    </xf>
    <xf numFmtId="2" fontId="12" fillId="3" borderId="148" xfId="0" applyNumberFormat="1" applyFont="1" applyFill="1" applyBorder="1" applyAlignment="1">
      <alignment horizontal="center" vertical="center"/>
    </xf>
    <xf numFmtId="170" fontId="76" fillId="3" borderId="72" xfId="0" applyNumberFormat="1" applyFont="1" applyFill="1" applyBorder="1" applyAlignment="1">
      <alignment horizontal="center" vertical="center"/>
    </xf>
    <xf numFmtId="170" fontId="76" fillId="4" borderId="72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51" fillId="4" borderId="109" xfId="0" applyFont="1" applyFill="1" applyBorder="1" applyAlignment="1">
      <alignment horizontal="left" vertical="center"/>
    </xf>
    <xf numFmtId="170" fontId="98" fillId="4" borderId="7" xfId="0" applyNumberFormat="1" applyFont="1" applyFill="1" applyBorder="1" applyAlignment="1">
      <alignment horizontal="center" vertical="center" wrapText="1" shrinkToFit="1"/>
    </xf>
    <xf numFmtId="2" fontId="51" fillId="20" borderId="158" xfId="0" applyNumberFormat="1" applyFont="1" applyFill="1" applyBorder="1" applyAlignment="1">
      <alignment horizontal="center" vertical="center"/>
    </xf>
    <xf numFmtId="2" fontId="51" fillId="20" borderId="77" xfId="0" applyNumberFormat="1" applyFont="1" applyFill="1" applyBorder="1" applyAlignment="1">
      <alignment horizontal="center" vertical="center"/>
    </xf>
    <xf numFmtId="2" fontId="57" fillId="20" borderId="7" xfId="0" applyNumberFormat="1" applyFont="1" applyFill="1" applyBorder="1" applyAlignment="1">
      <alignment horizontal="center" vertical="center"/>
    </xf>
    <xf numFmtId="2" fontId="57" fillId="4" borderId="0" xfId="0" applyNumberFormat="1" applyFont="1" applyFill="1"/>
    <xf numFmtId="2" fontId="107" fillId="4" borderId="83" xfId="0" applyNumberFormat="1" applyFont="1" applyFill="1" applyBorder="1" applyAlignment="1">
      <alignment horizontal="center" vertical="center"/>
    </xf>
    <xf numFmtId="2" fontId="107" fillId="4" borderId="85" xfId="0" applyNumberFormat="1" applyFont="1" applyFill="1" applyBorder="1" applyAlignment="1">
      <alignment horizontal="center" vertical="center"/>
    </xf>
    <xf numFmtId="2" fontId="107" fillId="4" borderId="87" xfId="0" applyNumberFormat="1" applyFont="1" applyFill="1" applyBorder="1" applyAlignment="1">
      <alignment horizontal="center" vertical="center"/>
    </xf>
    <xf numFmtId="0" fontId="100" fillId="4" borderId="0" xfId="0" applyFont="1" applyFill="1"/>
    <xf numFmtId="2" fontId="108" fillId="3" borderId="0" xfId="0" applyNumberFormat="1" applyFont="1" applyFill="1" applyBorder="1" applyAlignment="1">
      <alignment horizontal="center" vertical="center"/>
    </xf>
    <xf numFmtId="0" fontId="58" fillId="4" borderId="0" xfId="0" applyFont="1" applyFill="1" applyBorder="1"/>
    <xf numFmtId="0" fontId="27" fillId="4" borderId="0" xfId="0" applyFont="1" applyFill="1"/>
    <xf numFmtId="2" fontId="103" fillId="3" borderId="26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17" fillId="14" borderId="0" xfId="0" applyFont="1" applyFill="1" applyBorder="1" applyAlignment="1">
      <alignment horizontal="center" vertical="center"/>
    </xf>
    <xf numFmtId="0" fontId="58" fillId="0" borderId="82" xfId="0" applyFont="1" applyBorder="1" applyAlignment="1">
      <alignment horizontal="center" vertical="center"/>
    </xf>
    <xf numFmtId="0" fontId="58" fillId="0" borderId="76" xfId="0" applyFont="1" applyBorder="1" applyAlignment="1">
      <alignment horizontal="center" vertical="center"/>
    </xf>
    <xf numFmtId="0" fontId="0" fillId="0" borderId="118" xfId="0" applyBorder="1" applyAlignment="1">
      <alignment vertical="center"/>
    </xf>
    <xf numFmtId="0" fontId="0" fillId="0" borderId="119" xfId="0" applyBorder="1" applyAlignment="1">
      <alignment horizontal="center" vertical="center"/>
    </xf>
    <xf numFmtId="14" fontId="28" fillId="0" borderId="119" xfId="0" applyNumberFormat="1" applyFont="1" applyBorder="1" applyAlignment="1">
      <alignment horizontal="center" vertical="center"/>
    </xf>
    <xf numFmtId="0" fontId="9" fillId="0" borderId="119" xfId="0" applyFont="1" applyBorder="1"/>
    <xf numFmtId="0" fontId="0" fillId="0" borderId="119" xfId="0" applyBorder="1"/>
    <xf numFmtId="0" fontId="49" fillId="0" borderId="120" xfId="0" applyFont="1" applyBorder="1"/>
    <xf numFmtId="0" fontId="0" fillId="0" borderId="124" xfId="0" applyBorder="1" applyAlignment="1">
      <alignment vertical="center"/>
    </xf>
    <xf numFmtId="0" fontId="18" fillId="0" borderId="125" xfId="0" applyFont="1" applyBorder="1" applyAlignment="1">
      <alignment horizontal="center" vertical="center"/>
    </xf>
    <xf numFmtId="0" fontId="49" fillId="0" borderId="125" xfId="0" applyFont="1" applyBorder="1"/>
    <xf numFmtId="0" fontId="51" fillId="0" borderId="165" xfId="0" applyFont="1" applyBorder="1" applyAlignment="1">
      <alignment vertical="center"/>
    </xf>
    <xf numFmtId="0" fontId="0" fillId="0" borderId="167" xfId="0" applyBorder="1" applyAlignment="1">
      <alignment vertical="center"/>
    </xf>
    <xf numFmtId="0" fontId="0" fillId="0" borderId="168" xfId="0" applyBorder="1" applyAlignment="1">
      <alignment vertical="center"/>
    </xf>
    <xf numFmtId="0" fontId="0" fillId="0" borderId="124" xfId="0" applyFill="1" applyBorder="1" applyAlignment="1">
      <alignment vertical="center"/>
    </xf>
    <xf numFmtId="0" fontId="0" fillId="0" borderId="170" xfId="0" applyBorder="1" applyAlignment="1">
      <alignment horizontal="center" vertical="center"/>
    </xf>
    <xf numFmtId="0" fontId="66" fillId="4" borderId="134" xfId="0" applyFont="1" applyFill="1" applyBorder="1" applyAlignment="1">
      <alignment horizontal="center" vertical="center"/>
    </xf>
    <xf numFmtId="0" fontId="9" fillId="0" borderId="134" xfId="0" applyFont="1" applyBorder="1"/>
    <xf numFmtId="0" fontId="0" fillId="0" borderId="134" xfId="0" applyBorder="1"/>
    <xf numFmtId="0" fontId="0" fillId="0" borderId="134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3" xfId="0" applyFont="1" applyBorder="1"/>
    <xf numFmtId="0" fontId="0" fillId="0" borderId="13" xfId="0" applyBorder="1" applyAlignment="1">
      <alignment horizontal="center" vertical="center"/>
    </xf>
    <xf numFmtId="0" fontId="36" fillId="0" borderId="13" xfId="0" applyFont="1" applyBorder="1" applyAlignment="1">
      <alignment horizontal="left" vertical="center"/>
    </xf>
    <xf numFmtId="0" fontId="17" fillId="14" borderId="13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56" fillId="0" borderId="121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0" fillId="4" borderId="122" xfId="0" applyFill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58" fillId="0" borderId="13" xfId="0" applyFont="1" applyBorder="1"/>
    <xf numFmtId="0" fontId="0" fillId="0" borderId="171" xfId="0" applyBorder="1" applyAlignment="1">
      <alignment horizontal="center" vertical="center"/>
    </xf>
    <xf numFmtId="0" fontId="0" fillId="0" borderId="133" xfId="0" applyBorder="1"/>
    <xf numFmtId="0" fontId="9" fillId="0" borderId="133" xfId="0" applyFont="1" applyBorder="1"/>
    <xf numFmtId="0" fontId="0" fillId="0" borderId="133" xfId="0" applyBorder="1" applyAlignment="1">
      <alignment horizontal="center" vertical="center"/>
    </xf>
    <xf numFmtId="0" fontId="0" fillId="0" borderId="169" xfId="0" applyBorder="1"/>
    <xf numFmtId="14" fontId="15" fillId="4" borderId="13" xfId="0" quotePrefix="1" applyNumberFormat="1" applyFont="1" applyFill="1" applyBorder="1" applyAlignment="1">
      <alignment horizontal="left" vertical="center"/>
    </xf>
    <xf numFmtId="0" fontId="0" fillId="4" borderId="133" xfId="0" applyFill="1" applyBorder="1"/>
    <xf numFmtId="0" fontId="2" fillId="0" borderId="171" xfId="0" applyFont="1" applyBorder="1" applyAlignment="1">
      <alignment horizontal="center" vertical="center"/>
    </xf>
    <xf numFmtId="0" fontId="58" fillId="0" borderId="133" xfId="0" applyFont="1" applyBorder="1"/>
    <xf numFmtId="0" fontId="10" fillId="5" borderId="133" xfId="0" applyFont="1" applyFill="1" applyBorder="1" applyAlignment="1">
      <alignment horizontal="center" vertical="center"/>
    </xf>
    <xf numFmtId="0" fontId="62" fillId="0" borderId="106" xfId="0" applyFont="1" applyBorder="1" applyAlignment="1">
      <alignment horizontal="center" vertical="center"/>
    </xf>
    <xf numFmtId="0" fontId="30" fillId="0" borderId="174" xfId="0" applyFont="1" applyBorder="1" applyAlignment="1">
      <alignment horizontal="center" vertical="center"/>
    </xf>
    <xf numFmtId="0" fontId="30" fillId="0" borderId="175" xfId="0" applyFont="1" applyBorder="1" applyAlignment="1">
      <alignment horizontal="center" vertical="center"/>
    </xf>
    <xf numFmtId="0" fontId="30" fillId="0" borderId="173" xfId="0" applyFont="1" applyBorder="1" applyAlignment="1">
      <alignment horizontal="center" vertical="center"/>
    </xf>
    <xf numFmtId="0" fontId="66" fillId="4" borderId="176" xfId="0" applyFont="1" applyFill="1" applyBorder="1" applyAlignment="1">
      <alignment horizontal="center" vertical="center"/>
    </xf>
    <xf numFmtId="0" fontId="66" fillId="4" borderId="110" xfId="0" applyFont="1" applyFill="1" applyBorder="1" applyAlignment="1">
      <alignment horizontal="center" vertical="center"/>
    </xf>
    <xf numFmtId="14" fontId="30" fillId="4" borderId="110" xfId="0" quotePrefix="1" applyNumberFormat="1" applyFont="1" applyFill="1" applyBorder="1" applyAlignment="1">
      <alignment horizontal="center" vertical="center"/>
    </xf>
    <xf numFmtId="16" fontId="2" fillId="4" borderId="172" xfId="0" applyNumberFormat="1" applyFont="1" applyFill="1" applyBorder="1" applyAlignment="1">
      <alignment horizontal="center" vertical="center"/>
    </xf>
    <xf numFmtId="0" fontId="58" fillId="4" borderId="106" xfId="0" applyFont="1" applyFill="1" applyBorder="1"/>
    <xf numFmtId="0" fontId="0" fillId="4" borderId="106" xfId="0" applyFill="1" applyBorder="1" applyAlignment="1">
      <alignment horizontal="center" vertical="center"/>
    </xf>
    <xf numFmtId="0" fontId="0" fillId="4" borderId="173" xfId="0" applyFill="1" applyBorder="1"/>
    <xf numFmtId="0" fontId="56" fillId="10" borderId="78" xfId="0" applyFont="1" applyFill="1" applyBorder="1" applyAlignment="1">
      <alignment horizontal="center" vertical="center"/>
    </xf>
    <xf numFmtId="0" fontId="56" fillId="17" borderId="16" xfId="0" applyFont="1" applyFill="1" applyBorder="1" applyAlignment="1">
      <alignment horizontal="center" vertical="center"/>
    </xf>
    <xf numFmtId="0" fontId="56" fillId="9" borderId="16" xfId="0" applyFont="1" applyFill="1" applyBorder="1" applyAlignment="1">
      <alignment horizontal="center" vertical="center"/>
    </xf>
    <xf numFmtId="0" fontId="56" fillId="12" borderId="79" xfId="0" applyFont="1" applyFill="1" applyBorder="1" applyAlignment="1">
      <alignment horizontal="center" vertical="center"/>
    </xf>
    <xf numFmtId="0" fontId="9" fillId="4" borderId="177" xfId="0" applyFont="1" applyFill="1" applyBorder="1" applyAlignment="1">
      <alignment horizontal="center" vertical="center"/>
    </xf>
    <xf numFmtId="14" fontId="30" fillId="4" borderId="178" xfId="0" quotePrefix="1" applyNumberFormat="1" applyFont="1" applyFill="1" applyBorder="1" applyAlignment="1">
      <alignment horizontal="center" vertical="center"/>
    </xf>
    <xf numFmtId="0" fontId="62" fillId="0" borderId="179" xfId="0" applyFont="1" applyBorder="1" applyAlignment="1">
      <alignment horizontal="center" vertical="center"/>
    </xf>
    <xf numFmtId="164" fontId="31" fillId="4" borderId="0" xfId="0" quotePrefix="1" applyNumberFormat="1" applyFont="1" applyFill="1" applyBorder="1" applyAlignment="1">
      <alignment vertical="center"/>
    </xf>
    <xf numFmtId="14" fontId="30" fillId="15" borderId="0" xfId="0" quotePrefix="1" applyNumberFormat="1" applyFont="1" applyFill="1" applyBorder="1" applyAlignment="1">
      <alignment horizontal="center" vertical="center"/>
    </xf>
    <xf numFmtId="14" fontId="30" fillId="16" borderId="0" xfId="0" quotePrefix="1" applyNumberFormat="1" applyFont="1" applyFill="1" applyBorder="1" applyAlignment="1">
      <alignment horizontal="center" vertical="center"/>
    </xf>
    <xf numFmtId="0" fontId="28" fillId="4" borderId="0" xfId="0" applyFont="1" applyFill="1" applyAlignment="1">
      <alignment horizontal="center" vertical="center"/>
    </xf>
    <xf numFmtId="170" fontId="13" fillId="4" borderId="72" xfId="0" applyNumberFormat="1" applyFont="1" applyFill="1" applyBorder="1" applyAlignment="1">
      <alignment horizontal="center"/>
    </xf>
    <xf numFmtId="170" fontId="13" fillId="4" borderId="94" xfId="0" applyNumberFormat="1" applyFont="1" applyFill="1" applyBorder="1" applyAlignment="1">
      <alignment horizontal="center"/>
    </xf>
    <xf numFmtId="170" fontId="13" fillId="4" borderId="96" xfId="0" applyNumberFormat="1" applyFont="1" applyFill="1" applyBorder="1" applyAlignment="1">
      <alignment horizontal="center"/>
    </xf>
    <xf numFmtId="170" fontId="13" fillId="4" borderId="96" xfId="0" applyNumberFormat="1" applyFont="1" applyFill="1" applyBorder="1" applyAlignment="1">
      <alignment horizontal="center" vertical="center"/>
    </xf>
    <xf numFmtId="170" fontId="13" fillId="4" borderId="100" xfId="0" applyNumberFormat="1" applyFont="1" applyFill="1" applyBorder="1" applyAlignment="1">
      <alignment horizontal="center"/>
    </xf>
    <xf numFmtId="170" fontId="13" fillId="0" borderId="72" xfId="0" applyNumberFormat="1" applyFont="1" applyFill="1" applyBorder="1" applyAlignment="1">
      <alignment horizontal="center"/>
    </xf>
    <xf numFmtId="0" fontId="57" fillId="20" borderId="31" xfId="0" applyFont="1" applyFill="1" applyBorder="1" applyAlignment="1">
      <alignment horizontal="center" vertical="center"/>
    </xf>
    <xf numFmtId="0" fontId="57" fillId="20" borderId="164" xfId="0" applyFont="1" applyFill="1" applyBorder="1" applyAlignment="1">
      <alignment horizontal="center" vertical="center"/>
    </xf>
    <xf numFmtId="0" fontId="57" fillId="20" borderId="32" xfId="0" applyFont="1" applyFill="1" applyBorder="1" applyAlignment="1">
      <alignment horizontal="center" vertical="center"/>
    </xf>
    <xf numFmtId="2" fontId="107" fillId="4" borderId="89" xfId="0" applyNumberFormat="1" applyFont="1" applyFill="1" applyBorder="1" applyAlignment="1">
      <alignment horizontal="center" vertical="center"/>
    </xf>
    <xf numFmtId="2" fontId="104" fillId="3" borderId="11" xfId="0" applyNumberFormat="1" applyFont="1" applyFill="1" applyBorder="1" applyAlignment="1">
      <alignment horizontal="center" vertical="center"/>
    </xf>
    <xf numFmtId="2" fontId="104" fillId="3" borderId="8" xfId="0" applyNumberFormat="1" applyFont="1" applyFill="1" applyBorder="1" applyAlignment="1">
      <alignment horizontal="center" vertical="center"/>
    </xf>
    <xf numFmtId="2" fontId="105" fillId="3" borderId="10" xfId="0" applyNumberFormat="1" applyFont="1" applyFill="1" applyBorder="1" applyAlignment="1">
      <alignment horizontal="center" vertical="center"/>
    </xf>
    <xf numFmtId="0" fontId="56" fillId="9" borderId="31" xfId="0" applyFont="1" applyFill="1" applyBorder="1" applyAlignment="1">
      <alignment horizontal="center" vertical="center"/>
    </xf>
    <xf numFmtId="0" fontId="56" fillId="12" borderId="32" xfId="0" applyFont="1" applyFill="1" applyBorder="1" applyAlignment="1">
      <alignment horizontal="center" vertical="center"/>
    </xf>
    <xf numFmtId="0" fontId="56" fillId="10" borderId="31" xfId="0" applyFont="1" applyFill="1" applyBorder="1" applyAlignment="1">
      <alignment horizontal="center" vertical="center"/>
    </xf>
    <xf numFmtId="0" fontId="56" fillId="11" borderId="32" xfId="0" applyFont="1" applyFill="1" applyBorder="1" applyAlignment="1">
      <alignment horizontal="center" vertical="center"/>
    </xf>
    <xf numFmtId="0" fontId="51" fillId="20" borderId="82" xfId="0" applyFont="1" applyFill="1" applyBorder="1" applyAlignment="1">
      <alignment horizontal="center" vertical="center"/>
    </xf>
    <xf numFmtId="0" fontId="51" fillId="20" borderId="76" xfId="0" applyFont="1" applyFill="1" applyBorder="1" applyAlignment="1">
      <alignment horizontal="center" vertical="center"/>
    </xf>
    <xf numFmtId="2" fontId="51" fillId="20" borderId="76" xfId="0" applyNumberFormat="1" applyFont="1" applyFill="1" applyBorder="1" applyAlignment="1">
      <alignment horizontal="center" vertical="center"/>
    </xf>
    <xf numFmtId="2" fontId="104" fillId="3" borderId="125" xfId="0" applyNumberFormat="1" applyFont="1" applyFill="1" applyBorder="1" applyAlignment="1">
      <alignment horizontal="center" vertical="center"/>
    </xf>
    <xf numFmtId="2" fontId="106" fillId="4" borderId="166" xfId="0" applyNumberFormat="1" applyFont="1" applyFill="1" applyBorder="1" applyAlignment="1">
      <alignment horizontal="center" vertical="center"/>
    </xf>
    <xf numFmtId="2" fontId="106" fillId="4" borderId="132" xfId="0" applyNumberFormat="1" applyFont="1" applyFill="1" applyBorder="1" applyAlignment="1">
      <alignment horizontal="center" vertical="center"/>
    </xf>
    <xf numFmtId="0" fontId="99" fillId="4" borderId="125" xfId="0" applyFont="1" applyFill="1" applyBorder="1"/>
    <xf numFmtId="0" fontId="13" fillId="5" borderId="70" xfId="0" applyFont="1" applyFill="1" applyBorder="1" applyAlignment="1">
      <alignment horizontal="center" vertical="center"/>
    </xf>
    <xf numFmtId="0" fontId="13" fillId="5" borderId="72" xfId="0" applyFont="1" applyFill="1" applyBorder="1" applyAlignment="1">
      <alignment horizontal="center" vertical="center"/>
    </xf>
    <xf numFmtId="170" fontId="76" fillId="5" borderId="72" xfId="0" applyNumberFormat="1" applyFont="1" applyFill="1" applyBorder="1" applyAlignment="1">
      <alignment horizontal="center"/>
    </xf>
    <xf numFmtId="165" fontId="13" fillId="24" borderId="72" xfId="0" applyNumberFormat="1" applyFont="1" applyFill="1" applyBorder="1" applyAlignment="1">
      <alignment horizontal="center" vertical="center"/>
    </xf>
    <xf numFmtId="0" fontId="13" fillId="5" borderId="71" xfId="0" applyFont="1" applyFill="1" applyBorder="1" applyAlignment="1">
      <alignment horizontal="center" vertical="center"/>
    </xf>
    <xf numFmtId="2" fontId="104" fillId="3" borderId="13" xfId="0" applyNumberFormat="1" applyFont="1" applyFill="1" applyBorder="1" applyAlignment="1">
      <alignment horizontal="center" vertical="center"/>
    </xf>
    <xf numFmtId="2" fontId="106" fillId="4" borderId="13" xfId="0" applyNumberFormat="1" applyFont="1" applyFill="1" applyBorder="1" applyAlignment="1">
      <alignment horizontal="center" vertical="center"/>
    </xf>
    <xf numFmtId="0" fontId="58" fillId="0" borderId="54" xfId="0" applyFont="1" applyBorder="1"/>
    <xf numFmtId="0" fontId="17" fillId="14" borderId="54" xfId="0" applyFont="1" applyFill="1" applyBorder="1" applyAlignment="1">
      <alignment horizontal="center" vertical="center"/>
    </xf>
    <xf numFmtId="0" fontId="58" fillId="4" borderId="110" xfId="0" applyFont="1" applyFill="1" applyBorder="1"/>
    <xf numFmtId="2" fontId="104" fillId="3" borderId="180" xfId="0" applyNumberFormat="1" applyFont="1" applyFill="1" applyBorder="1" applyAlignment="1">
      <alignment horizontal="center" vertical="center"/>
    </xf>
    <xf numFmtId="0" fontId="0" fillId="0" borderId="181" xfId="0" applyBorder="1"/>
    <xf numFmtId="0" fontId="56" fillId="20" borderId="13" xfId="0" applyFont="1" applyFill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5" borderId="32" xfId="0" applyFont="1" applyFill="1" applyBorder="1" applyAlignment="1">
      <alignment horizontal="center" vertical="center"/>
    </xf>
    <xf numFmtId="0" fontId="56" fillId="10" borderId="182" xfId="0" applyFont="1" applyFill="1" applyBorder="1" applyAlignment="1">
      <alignment horizontal="center" vertical="center"/>
    </xf>
    <xf numFmtId="0" fontId="56" fillId="9" borderId="183" xfId="0" applyFont="1" applyFill="1" applyBorder="1" applyAlignment="1">
      <alignment horizontal="center" vertical="center"/>
    </xf>
    <xf numFmtId="2" fontId="104" fillId="3" borderId="184" xfId="0" applyNumberFormat="1" applyFont="1" applyFill="1" applyBorder="1" applyAlignment="1">
      <alignment horizontal="center" vertical="center"/>
    </xf>
    <xf numFmtId="2" fontId="105" fillId="3" borderId="184" xfId="0" applyNumberFormat="1" applyFont="1" applyFill="1" applyBorder="1" applyAlignment="1">
      <alignment horizontal="center" vertical="center"/>
    </xf>
    <xf numFmtId="0" fontId="13" fillId="11" borderId="70" xfId="0" applyFont="1" applyFill="1" applyBorder="1" applyAlignment="1">
      <alignment horizontal="center" vertical="center"/>
    </xf>
    <xf numFmtId="0" fontId="13" fillId="11" borderId="72" xfId="0" applyFont="1" applyFill="1" applyBorder="1" applyAlignment="1">
      <alignment horizontal="center" vertical="center"/>
    </xf>
    <xf numFmtId="170" fontId="76" fillId="11" borderId="72" xfId="0" applyNumberFormat="1" applyFont="1" applyFill="1" applyBorder="1" applyAlignment="1">
      <alignment horizontal="center"/>
    </xf>
    <xf numFmtId="165" fontId="13" fillId="21" borderId="72" xfId="0" applyNumberFormat="1" applyFont="1" applyFill="1" applyBorder="1" applyAlignment="1">
      <alignment horizontal="center" vertical="center"/>
    </xf>
    <xf numFmtId="0" fontId="13" fillId="11" borderId="71" xfId="0" applyFont="1" applyFill="1" applyBorder="1" applyAlignment="1">
      <alignment horizontal="center" vertical="center"/>
    </xf>
    <xf numFmtId="14" fontId="47" fillId="11" borderId="10" xfId="0" applyNumberFormat="1" applyFont="1" applyFill="1" applyBorder="1" applyAlignment="1">
      <alignment horizontal="center" vertical="center"/>
    </xf>
    <xf numFmtId="14" fontId="47" fillId="11" borderId="11" xfId="0" applyNumberFormat="1" applyFont="1" applyFill="1" applyBorder="1" applyAlignment="1">
      <alignment horizontal="center" vertical="center"/>
    </xf>
    <xf numFmtId="14" fontId="47" fillId="11" borderId="12" xfId="0" applyNumberFormat="1" applyFont="1" applyFill="1" applyBorder="1" applyAlignment="1">
      <alignment horizontal="center" vertical="center"/>
    </xf>
    <xf numFmtId="14" fontId="47" fillId="5" borderId="10" xfId="0" applyNumberFormat="1" applyFont="1" applyFill="1" applyBorder="1" applyAlignment="1">
      <alignment horizontal="center" vertical="center" wrapText="1"/>
    </xf>
    <xf numFmtId="14" fontId="47" fillId="5" borderId="11" xfId="0" applyNumberFormat="1" applyFont="1" applyFill="1" applyBorder="1" applyAlignment="1">
      <alignment horizontal="center" vertical="center" wrapText="1"/>
    </xf>
    <xf numFmtId="14" fontId="47" fillId="5" borderId="12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4" fontId="47" fillId="4" borderId="10" xfId="0" applyNumberFormat="1" applyFont="1" applyFill="1" applyBorder="1" applyAlignment="1">
      <alignment horizontal="center" vertical="center"/>
    </xf>
    <xf numFmtId="14" fontId="47" fillId="4" borderId="11" xfId="0" applyNumberFormat="1" applyFont="1" applyFill="1" applyBorder="1" applyAlignment="1">
      <alignment horizontal="center" vertical="center"/>
    </xf>
    <xf numFmtId="14" fontId="47" fillId="4" borderId="12" xfId="0" applyNumberFormat="1" applyFont="1" applyFill="1" applyBorder="1" applyAlignment="1">
      <alignment horizontal="center" vertical="center"/>
    </xf>
    <xf numFmtId="0" fontId="72" fillId="0" borderId="3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2" xfId="0" applyFont="1" applyBorder="1" applyAlignment="1">
      <alignment horizontal="center" vertical="center"/>
    </xf>
    <xf numFmtId="164" fontId="5" fillId="4" borderId="10" xfId="0" applyNumberFormat="1" applyFont="1" applyFill="1" applyBorder="1" applyAlignment="1">
      <alignment horizontal="center" vertical="center"/>
    </xf>
    <xf numFmtId="164" fontId="5" fillId="4" borderId="11" xfId="0" applyNumberFormat="1" applyFont="1" applyFill="1" applyBorder="1" applyAlignment="1">
      <alignment horizontal="center" vertical="center"/>
    </xf>
    <xf numFmtId="164" fontId="5" fillId="4" borderId="12" xfId="0" applyNumberFormat="1" applyFont="1" applyFill="1" applyBorder="1" applyAlignment="1">
      <alignment horizontal="center" vertical="center"/>
    </xf>
    <xf numFmtId="0" fontId="72" fillId="4" borderId="3" xfId="0" applyFont="1" applyFill="1" applyBorder="1" applyAlignment="1">
      <alignment horizontal="center" vertical="center"/>
    </xf>
    <xf numFmtId="0" fontId="72" fillId="4" borderId="2" xfId="0" applyFont="1" applyFill="1" applyBorder="1" applyAlignment="1">
      <alignment horizontal="center" vertical="center"/>
    </xf>
    <xf numFmtId="0" fontId="72" fillId="4" borderId="10" xfId="0" applyFont="1" applyFill="1" applyBorder="1" applyAlignment="1">
      <alignment horizontal="center" vertical="center" wrapText="1"/>
    </xf>
    <xf numFmtId="0" fontId="72" fillId="4" borderId="12" xfId="0" applyFont="1" applyFill="1" applyBorder="1" applyAlignment="1">
      <alignment horizontal="center" vertical="center" wrapText="1"/>
    </xf>
    <xf numFmtId="0" fontId="56" fillId="4" borderId="24" xfId="0" applyFont="1" applyFill="1" applyBorder="1" applyAlignment="1">
      <alignment horizontal="center" vertical="center" textRotation="90" wrapText="1" shrinkToFit="1"/>
    </xf>
    <xf numFmtId="0" fontId="56" fillId="4" borderId="107" xfId="0" applyFont="1" applyFill="1" applyBorder="1" applyAlignment="1">
      <alignment horizontal="center" vertical="center" textRotation="90" wrapText="1" shrinkToFit="1"/>
    </xf>
    <xf numFmtId="0" fontId="56" fillId="4" borderId="24" xfId="0" applyFont="1" applyFill="1" applyBorder="1" applyAlignment="1">
      <alignment horizontal="center" vertical="center" textRotation="90" shrinkToFit="1"/>
    </xf>
    <xf numFmtId="0" fontId="56" fillId="4" borderId="107" xfId="0" applyFont="1" applyFill="1" applyBorder="1" applyAlignment="1">
      <alignment horizontal="center" vertical="center" textRotation="90" shrinkToFit="1"/>
    </xf>
    <xf numFmtId="2" fontId="17" fillId="4" borderId="24" xfId="0" applyNumberFormat="1" applyFont="1" applyFill="1" applyBorder="1" applyAlignment="1">
      <alignment horizontal="center" vertical="center"/>
    </xf>
    <xf numFmtId="0" fontId="0" fillId="4" borderId="133" xfId="0" applyFill="1" applyBorder="1" applyAlignment="1">
      <alignment horizontal="center"/>
    </xf>
    <xf numFmtId="2" fontId="56" fillId="20" borderId="13" xfId="0" applyNumberFormat="1" applyFont="1" applyFill="1" applyBorder="1" applyAlignment="1">
      <alignment horizontal="center" vertical="center"/>
    </xf>
    <xf numFmtId="2" fontId="104" fillId="3" borderId="96" xfId="0" applyNumberFormat="1" applyFont="1" applyFill="1" applyBorder="1" applyAlignment="1">
      <alignment horizontal="center" vertical="center"/>
    </xf>
    <xf numFmtId="2" fontId="105" fillId="3" borderId="96" xfId="0" applyNumberFormat="1" applyFont="1" applyFill="1" applyBorder="1" applyAlignment="1">
      <alignment horizontal="center" vertical="center"/>
    </xf>
    <xf numFmtId="0" fontId="56" fillId="5" borderId="185" xfId="0" applyFont="1" applyFill="1" applyBorder="1" applyAlignment="1">
      <alignment horizontal="center" vertical="center"/>
    </xf>
    <xf numFmtId="0" fontId="56" fillId="11" borderId="185" xfId="0" applyFont="1" applyFill="1" applyBorder="1" applyAlignment="1">
      <alignment horizontal="center" vertical="center"/>
    </xf>
    <xf numFmtId="14" fontId="15" fillId="4" borderId="106" xfId="0" quotePrefix="1" applyNumberFormat="1" applyFont="1" applyFill="1" applyBorder="1" applyAlignment="1">
      <alignment horizontal="left" vertical="center"/>
    </xf>
    <xf numFmtId="0" fontId="56" fillId="10" borderId="35" xfId="0" applyFont="1" applyFill="1" applyBorder="1" applyAlignment="1">
      <alignment horizontal="center" vertical="center"/>
    </xf>
    <xf numFmtId="0" fontId="56" fillId="9" borderId="35" xfId="0" applyFont="1" applyFill="1" applyBorder="1" applyAlignment="1">
      <alignment horizontal="center" vertical="center"/>
    </xf>
    <xf numFmtId="0" fontId="109" fillId="5" borderId="35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99FF99"/>
      <color rgb="FFFF99CC"/>
      <color rgb="FFCCFF99"/>
      <color rgb="FFFF6600"/>
      <color rgb="FFDDDDDD"/>
      <color rgb="FF99FF66"/>
      <color rgb="FFFFFF99"/>
      <color rgb="FFFFFFCC"/>
      <color rgb="FFEAEAEA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396240</xdr:colOff>
      <xdr:row>1</xdr:row>
      <xdr:rowOff>251460</xdr:rowOff>
    </xdr:from>
    <xdr:to>
      <xdr:col>14</xdr:col>
      <xdr:colOff>15240</xdr:colOff>
      <xdr:row>13</xdr:row>
      <xdr:rowOff>228600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92240" y="518160"/>
          <a:ext cx="2057400" cy="3177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F44"/>
  <sheetViews>
    <sheetView zoomScaleNormal="100" workbookViewId="0">
      <pane xSplit="13" ySplit="3" topLeftCell="CF4" activePane="bottomRight" state="frozen"/>
      <selection activeCell="F3" sqref="F3"/>
      <selection pane="topRight" activeCell="F3" sqref="F3"/>
      <selection pane="bottomLeft" activeCell="F3" sqref="F3"/>
      <selection pane="bottomRight"/>
    </sheetView>
  </sheetViews>
  <sheetFormatPr defaultRowHeight="15.6" x14ac:dyDescent="0.3"/>
  <cols>
    <col min="1" max="1" width="3.33203125" style="774" customWidth="1"/>
    <col min="2" max="2" width="53.5546875" style="662" customWidth="1"/>
    <col min="3" max="3" width="2.6640625" style="757" customWidth="1"/>
    <col min="4" max="4" width="8.44140625" style="85" customWidth="1"/>
    <col min="5" max="5" width="3.88671875" style="289" customWidth="1"/>
    <col min="6" max="6" width="7.6640625" style="78" customWidth="1"/>
    <col min="7" max="7" width="6.6640625" style="79" customWidth="1"/>
    <col min="8" max="8" width="6.6640625" style="202" customWidth="1"/>
    <col min="9" max="9" width="11.6640625" style="80" customWidth="1"/>
    <col min="10" max="10" width="13.6640625" style="78" customWidth="1"/>
    <col min="11" max="11" width="4.6640625" style="1" customWidth="1"/>
    <col min="12" max="12" width="5.6640625" style="7" customWidth="1"/>
    <col min="13" max="13" width="4.6640625" style="205" customWidth="1"/>
    <col min="14" max="14" width="3.6640625" style="4" customWidth="1"/>
    <col min="15" max="15" width="4.33203125" style="5" customWidth="1"/>
    <col min="16" max="16" width="12.6640625" style="302" customWidth="1"/>
    <col min="17" max="17" width="8.33203125" style="301" customWidth="1"/>
    <col min="18" max="18" width="3" style="6" customWidth="1"/>
    <col min="19" max="19" width="3.6640625" style="5" customWidth="1"/>
    <col min="20" max="20" width="4.33203125" style="5" customWidth="1"/>
    <col min="21" max="21" width="12.6640625" style="302" customWidth="1"/>
    <col min="22" max="22" width="8" style="303" customWidth="1"/>
    <col min="23" max="23" width="3" style="3" customWidth="1"/>
    <col min="24" max="24" width="3.6640625" style="4" customWidth="1"/>
    <col min="25" max="25" width="4.33203125" style="5" customWidth="1"/>
    <col min="26" max="26" width="12.6640625" style="302" customWidth="1"/>
    <col min="27" max="27" width="7.88671875" style="301" customWidth="1"/>
    <col min="28" max="28" width="3" style="6" customWidth="1"/>
    <col min="29" max="29" width="3.6640625" style="8" customWidth="1"/>
    <col min="30" max="30" width="4.33203125" style="8" customWidth="1"/>
    <col min="31" max="31" width="12.6640625" style="302" customWidth="1"/>
    <col min="32" max="32" width="7.88671875" style="301" customWidth="1"/>
    <col min="33" max="33" width="2.6640625" style="9" customWidth="1"/>
    <col min="34" max="34" width="3.6640625" style="8" customWidth="1"/>
    <col min="35" max="35" width="4.33203125" style="8" customWidth="1"/>
    <col min="36" max="36" width="11.44140625" style="302" customWidth="1"/>
    <col min="37" max="37" width="7.88671875" style="301" customWidth="1"/>
    <col min="38" max="38" width="2.6640625" style="9" customWidth="1"/>
    <col min="39" max="39" width="3.6640625" style="13" customWidth="1"/>
    <col min="40" max="40" width="4.33203125" style="13" customWidth="1"/>
    <col min="41" max="41" width="11.77734375" style="302" customWidth="1"/>
    <col min="42" max="42" width="7.88671875" style="303" customWidth="1"/>
    <col min="43" max="43" width="2.6640625" style="12" customWidth="1"/>
    <col min="44" max="44" width="3.6640625" style="10" customWidth="1"/>
    <col min="45" max="45" width="4.33203125" style="10" customWidth="1"/>
    <col min="46" max="46" width="12" style="304" customWidth="1"/>
    <col min="47" max="47" width="7.88671875" style="305" customWidth="1"/>
    <col min="48" max="48" width="2.6640625" style="11" customWidth="1"/>
    <col min="49" max="49" width="3.6640625" style="2" customWidth="1"/>
    <col min="50" max="50" width="4.33203125" style="2" customWidth="1"/>
    <col min="51" max="51" width="12.6640625" style="304" customWidth="1"/>
    <col min="52" max="52" width="7.88671875" style="305" customWidth="1"/>
    <col min="53" max="53" width="2.6640625" style="3" customWidth="1"/>
    <col min="54" max="54" width="3.6640625" style="2" customWidth="1"/>
    <col min="55" max="55" width="4.33203125" style="2" customWidth="1"/>
    <col min="56" max="56" width="12.6640625" style="304" customWidth="1"/>
    <col min="57" max="57" width="7.77734375" style="2" customWidth="1"/>
    <col min="58" max="58" width="2.6640625" style="3" customWidth="1"/>
    <col min="59" max="59" width="3.6640625" style="2" customWidth="1"/>
    <col min="60" max="60" width="4.33203125" style="2" customWidth="1"/>
    <col min="61" max="61" width="11.77734375" style="304" customWidth="1"/>
    <col min="62" max="62" width="7.77734375" style="2" customWidth="1"/>
    <col min="63" max="63" width="2.6640625" style="3" customWidth="1"/>
    <col min="64" max="64" width="3.6640625" style="2" customWidth="1"/>
    <col min="65" max="65" width="4.33203125" style="2" customWidth="1"/>
    <col min="66" max="66" width="11.77734375" style="304" customWidth="1"/>
    <col min="67" max="67" width="7.77734375" style="2" customWidth="1"/>
    <col min="68" max="68" width="2.6640625" style="3" customWidth="1"/>
    <col min="69" max="69" width="3.6640625" style="18" customWidth="1"/>
    <col min="70" max="70" width="4.33203125" style="18" customWidth="1"/>
    <col min="71" max="71" width="11.77734375" style="304" customWidth="1"/>
    <col min="72" max="72" width="7.77734375" style="18" customWidth="1"/>
    <col min="73" max="73" width="2.6640625" style="19" customWidth="1"/>
    <col min="74" max="74" width="3.5546875" style="14" customWidth="1"/>
    <col min="75" max="75" width="4.33203125" style="14" customWidth="1"/>
    <col min="76" max="76" width="11.77734375" style="304" customWidth="1"/>
    <col min="77" max="77" width="7.77734375" style="14" customWidth="1"/>
    <col min="78" max="78" width="2.88671875" style="15" customWidth="1"/>
    <col min="79" max="79" width="3.5546875" style="82" customWidth="1"/>
    <col min="80" max="80" width="4.33203125" style="82" customWidth="1"/>
    <col min="81" max="81" width="11.77734375" style="304" customWidth="1"/>
    <col min="82" max="82" width="7.77734375" style="82" customWidth="1"/>
    <col min="83" max="83" width="3.77734375" style="83" customWidth="1"/>
    <col min="84" max="85" width="3.77734375" style="14" customWidth="1"/>
    <col min="86" max="86" width="11.77734375" style="304" customWidth="1"/>
    <col min="87" max="87" width="7.77734375" style="14" customWidth="1"/>
    <col min="88" max="88" width="3.77734375" style="15" customWidth="1"/>
    <col min="89" max="90" width="3.77734375" style="14" customWidth="1"/>
    <col min="91" max="91" width="11.77734375" style="14" customWidth="1"/>
    <col min="92" max="92" width="2.6640625" style="15" customWidth="1"/>
    <col min="93" max="93" width="2.88671875" style="14" customWidth="1"/>
    <col min="94" max="94" width="4.33203125" style="14" customWidth="1"/>
    <col min="95" max="95" width="4.33203125" style="18" customWidth="1"/>
    <col min="96" max="96" width="5.6640625" style="14" customWidth="1"/>
    <col min="97" max="97" width="2.6640625" style="15" customWidth="1"/>
    <col min="98" max="98" width="2.88671875" style="14" customWidth="1"/>
    <col min="99" max="99" width="4.33203125" style="14" customWidth="1"/>
    <col min="100" max="100" width="4.33203125" style="18" customWidth="1"/>
    <col min="101" max="101" width="5.6640625" style="14" customWidth="1"/>
    <col min="102" max="102" width="2.6640625" style="15" customWidth="1"/>
    <col min="103" max="103" width="2.88671875" style="14" customWidth="1"/>
    <col min="104" max="104" width="4.33203125" style="14" customWidth="1"/>
    <col min="105" max="105" width="4.33203125" style="18" customWidth="1"/>
    <col min="106" max="106" width="6.44140625" style="14" customWidth="1"/>
    <col min="107" max="107" width="2.6640625" style="15" customWidth="1"/>
    <col min="108" max="108" width="2.88671875" style="14" customWidth="1"/>
    <col min="109" max="109" width="4.33203125" style="14" customWidth="1"/>
    <col min="110" max="110" width="4.33203125" style="18" customWidth="1"/>
    <col min="111" max="111" width="5.6640625" style="14" customWidth="1"/>
    <col min="112" max="112" width="2.6640625" style="15" customWidth="1"/>
    <col min="113" max="113" width="2.88671875" style="14" customWidth="1"/>
    <col min="114" max="114" width="4.33203125" style="14" customWidth="1"/>
    <col min="115" max="115" width="4.33203125" style="18" customWidth="1"/>
    <col min="116" max="116" width="5.6640625" style="14" customWidth="1"/>
    <col min="117" max="117" width="2.6640625" style="15" customWidth="1"/>
    <col min="118" max="118" width="2.88671875" style="14" customWidth="1"/>
    <col min="119" max="119" width="4.33203125" style="14" customWidth="1"/>
    <col min="120" max="120" width="4.33203125" style="18" customWidth="1"/>
    <col min="121" max="121" width="5.6640625" style="14" customWidth="1"/>
    <col min="122" max="122" width="2.6640625" style="15" customWidth="1"/>
    <col min="123" max="130" width="8.109375" customWidth="1"/>
  </cols>
  <sheetData>
    <row r="1" spans="1:136" s="533" customFormat="1" x14ac:dyDescent="0.3">
      <c r="A1" s="774"/>
      <c r="B1" s="662"/>
      <c r="C1" s="757"/>
      <c r="D1" s="993" t="s">
        <v>211</v>
      </c>
      <c r="E1" s="994"/>
      <c r="F1" s="539" t="s">
        <v>4</v>
      </c>
      <c r="G1" s="546" t="s">
        <v>4</v>
      </c>
      <c r="H1" s="540" t="s">
        <v>4</v>
      </c>
      <c r="I1" s="535" t="s">
        <v>4</v>
      </c>
      <c r="J1" s="383" t="s">
        <v>62</v>
      </c>
      <c r="K1" s="536" t="s">
        <v>11</v>
      </c>
      <c r="L1" s="537" t="s">
        <v>2</v>
      </c>
      <c r="M1" s="538" t="s">
        <v>11</v>
      </c>
      <c r="N1" s="987" t="s">
        <v>153</v>
      </c>
      <c r="O1" s="988"/>
      <c r="P1" s="988"/>
      <c r="Q1" s="988"/>
      <c r="R1" s="989"/>
      <c r="S1" s="987" t="s">
        <v>153</v>
      </c>
      <c r="T1" s="988"/>
      <c r="U1" s="988"/>
      <c r="V1" s="988"/>
      <c r="W1" s="989"/>
      <c r="X1" s="987" t="s">
        <v>154</v>
      </c>
      <c r="Y1" s="988"/>
      <c r="Z1" s="988"/>
      <c r="AA1" s="988"/>
      <c r="AB1" s="989"/>
      <c r="AC1" s="987" t="s">
        <v>154</v>
      </c>
      <c r="AD1" s="988"/>
      <c r="AE1" s="988"/>
      <c r="AF1" s="988"/>
      <c r="AG1" s="989"/>
      <c r="AH1" s="987" t="s">
        <v>287</v>
      </c>
      <c r="AI1" s="988"/>
      <c r="AJ1" s="988"/>
      <c r="AK1" s="988"/>
      <c r="AL1" s="989"/>
      <c r="AM1" s="987" t="s">
        <v>287</v>
      </c>
      <c r="AN1" s="988"/>
      <c r="AO1" s="988"/>
      <c r="AP1" s="988"/>
      <c r="AQ1" s="989"/>
      <c r="AR1" s="987" t="s">
        <v>287</v>
      </c>
      <c r="AS1" s="988"/>
      <c r="AT1" s="988"/>
      <c r="AU1" s="988"/>
      <c r="AV1" s="989"/>
      <c r="AW1" s="987" t="s">
        <v>309</v>
      </c>
      <c r="AX1" s="988"/>
      <c r="AY1" s="988"/>
      <c r="AZ1" s="988"/>
      <c r="BA1" s="989"/>
      <c r="BB1" s="987" t="s">
        <v>309</v>
      </c>
      <c r="BC1" s="988"/>
      <c r="BD1" s="988"/>
      <c r="BE1" s="988"/>
      <c r="BF1" s="989"/>
      <c r="BG1" s="987" t="s">
        <v>309</v>
      </c>
      <c r="BH1" s="988"/>
      <c r="BI1" s="988"/>
      <c r="BJ1" s="988"/>
      <c r="BK1" s="989"/>
      <c r="BL1" s="987" t="s">
        <v>309</v>
      </c>
      <c r="BM1" s="988"/>
      <c r="BN1" s="988"/>
      <c r="BO1" s="988"/>
      <c r="BP1" s="989"/>
      <c r="BQ1" s="987" t="s">
        <v>309</v>
      </c>
      <c r="BR1" s="988"/>
      <c r="BS1" s="988"/>
      <c r="BT1" s="988"/>
      <c r="BU1" s="989"/>
      <c r="BV1" s="987" t="s">
        <v>310</v>
      </c>
      <c r="BW1" s="988"/>
      <c r="BX1" s="988"/>
      <c r="BY1" s="988"/>
      <c r="BZ1" s="989"/>
      <c r="CA1" s="987" t="s">
        <v>310</v>
      </c>
      <c r="CB1" s="988"/>
      <c r="CC1" s="988"/>
      <c r="CD1" s="988"/>
      <c r="CE1" s="989"/>
      <c r="CF1" s="987" t="s">
        <v>325</v>
      </c>
      <c r="CG1" s="988"/>
      <c r="CH1" s="988"/>
      <c r="CI1" s="988"/>
      <c r="CJ1" s="989"/>
      <c r="CK1" s="981" t="s">
        <v>0</v>
      </c>
      <c r="CL1" s="982"/>
      <c r="CM1" s="982"/>
      <c r="CN1" s="983"/>
      <c r="CO1" s="981" t="s">
        <v>0</v>
      </c>
      <c r="CP1" s="982"/>
      <c r="CQ1" s="982"/>
      <c r="CR1" s="982"/>
      <c r="CS1" s="983"/>
      <c r="CT1" s="981" t="s">
        <v>0</v>
      </c>
      <c r="CU1" s="982"/>
      <c r="CV1" s="982"/>
      <c r="CW1" s="982"/>
      <c r="CX1" s="983"/>
      <c r="CY1" s="981" t="s">
        <v>0</v>
      </c>
      <c r="CZ1" s="982"/>
      <c r="DA1" s="982"/>
      <c r="DB1" s="982"/>
      <c r="DC1" s="983"/>
      <c r="DD1" s="981" t="s">
        <v>0</v>
      </c>
      <c r="DE1" s="982"/>
      <c r="DF1" s="982"/>
      <c r="DG1" s="982"/>
      <c r="DH1" s="983"/>
      <c r="DI1" s="981" t="s">
        <v>0</v>
      </c>
      <c r="DJ1" s="982"/>
      <c r="DK1" s="982"/>
      <c r="DL1" s="982"/>
      <c r="DM1" s="983"/>
      <c r="DN1" s="981" t="s">
        <v>0</v>
      </c>
      <c r="DO1" s="982"/>
      <c r="DP1" s="982"/>
      <c r="DQ1" s="982"/>
      <c r="DR1" s="983"/>
    </row>
    <row r="2" spans="1:136" s="308" customFormat="1" ht="31.95" customHeight="1" thickBot="1" x14ac:dyDescent="0.35">
      <c r="A2" s="784" t="s">
        <v>283</v>
      </c>
      <c r="B2" s="923"/>
      <c r="C2" s="726"/>
      <c r="D2" s="995" t="s">
        <v>210</v>
      </c>
      <c r="E2" s="996"/>
      <c r="F2" s="542" t="s">
        <v>163</v>
      </c>
      <c r="G2" s="547" t="s">
        <v>163</v>
      </c>
      <c r="H2" s="543" t="s">
        <v>163</v>
      </c>
      <c r="I2" s="541" t="s">
        <v>164</v>
      </c>
      <c r="J2" s="384" t="s">
        <v>63</v>
      </c>
      <c r="K2" s="306" t="s">
        <v>12</v>
      </c>
      <c r="L2" s="307" t="s">
        <v>3</v>
      </c>
      <c r="M2" s="204" t="s">
        <v>12</v>
      </c>
      <c r="N2" s="975" t="s">
        <v>155</v>
      </c>
      <c r="O2" s="976"/>
      <c r="P2" s="976"/>
      <c r="Q2" s="976"/>
      <c r="R2" s="977"/>
      <c r="S2" s="975" t="s">
        <v>155</v>
      </c>
      <c r="T2" s="976"/>
      <c r="U2" s="976"/>
      <c r="V2" s="976"/>
      <c r="W2" s="977"/>
      <c r="X2" s="975" t="s">
        <v>282</v>
      </c>
      <c r="Y2" s="976"/>
      <c r="Z2" s="976"/>
      <c r="AA2" s="976"/>
      <c r="AB2" s="977"/>
      <c r="AC2" s="975" t="s">
        <v>282</v>
      </c>
      <c r="AD2" s="976"/>
      <c r="AE2" s="976"/>
      <c r="AF2" s="976"/>
      <c r="AG2" s="977"/>
      <c r="AH2" s="975" t="s">
        <v>156</v>
      </c>
      <c r="AI2" s="976"/>
      <c r="AJ2" s="976"/>
      <c r="AK2" s="976"/>
      <c r="AL2" s="977"/>
      <c r="AM2" s="975" t="s">
        <v>156</v>
      </c>
      <c r="AN2" s="976"/>
      <c r="AO2" s="976"/>
      <c r="AP2" s="976"/>
      <c r="AQ2" s="977"/>
      <c r="AR2" s="975" t="s">
        <v>156</v>
      </c>
      <c r="AS2" s="976"/>
      <c r="AT2" s="976"/>
      <c r="AU2" s="976"/>
      <c r="AV2" s="977"/>
      <c r="AW2" s="975" t="s">
        <v>322</v>
      </c>
      <c r="AX2" s="976"/>
      <c r="AY2" s="976"/>
      <c r="AZ2" s="976"/>
      <c r="BA2" s="977"/>
      <c r="BB2" s="975" t="s">
        <v>322</v>
      </c>
      <c r="BC2" s="976"/>
      <c r="BD2" s="976"/>
      <c r="BE2" s="976"/>
      <c r="BF2" s="977"/>
      <c r="BG2" s="975" t="s">
        <v>322</v>
      </c>
      <c r="BH2" s="976"/>
      <c r="BI2" s="976"/>
      <c r="BJ2" s="976"/>
      <c r="BK2" s="977"/>
      <c r="BL2" s="975" t="s">
        <v>323</v>
      </c>
      <c r="BM2" s="976"/>
      <c r="BN2" s="976"/>
      <c r="BO2" s="976"/>
      <c r="BP2" s="977"/>
      <c r="BQ2" s="975" t="s">
        <v>323</v>
      </c>
      <c r="BR2" s="976"/>
      <c r="BS2" s="976"/>
      <c r="BT2" s="976"/>
      <c r="BU2" s="977"/>
      <c r="BV2" s="975" t="s">
        <v>323</v>
      </c>
      <c r="BW2" s="976"/>
      <c r="BX2" s="976"/>
      <c r="BY2" s="976"/>
      <c r="BZ2" s="977"/>
      <c r="CA2" s="975" t="s">
        <v>324</v>
      </c>
      <c r="CB2" s="976"/>
      <c r="CC2" s="976"/>
      <c r="CD2" s="976"/>
      <c r="CE2" s="977"/>
      <c r="CF2" s="978" t="s">
        <v>326</v>
      </c>
      <c r="CG2" s="979"/>
      <c r="CH2" s="979"/>
      <c r="CI2" s="979"/>
      <c r="CJ2" s="980"/>
      <c r="CK2" s="984"/>
      <c r="CL2" s="985"/>
      <c r="CM2" s="985"/>
      <c r="CN2" s="986"/>
      <c r="CO2" s="990"/>
      <c r="CP2" s="991"/>
      <c r="CQ2" s="991"/>
      <c r="CR2" s="991"/>
      <c r="CS2" s="992"/>
      <c r="CT2" s="990"/>
      <c r="CU2" s="991"/>
      <c r="CV2" s="991"/>
      <c r="CW2" s="991"/>
      <c r="CX2" s="992"/>
      <c r="CY2" s="990"/>
      <c r="CZ2" s="991"/>
      <c r="DA2" s="991"/>
      <c r="DB2" s="991"/>
      <c r="DC2" s="992"/>
      <c r="DD2" s="990"/>
      <c r="DE2" s="991"/>
      <c r="DF2" s="991"/>
      <c r="DG2" s="991"/>
      <c r="DH2" s="992"/>
      <c r="DI2" s="990"/>
      <c r="DJ2" s="991"/>
      <c r="DK2" s="991"/>
      <c r="DL2" s="991"/>
      <c r="DM2" s="992"/>
      <c r="DN2" s="990"/>
      <c r="DO2" s="991"/>
      <c r="DP2" s="991"/>
      <c r="DQ2" s="991"/>
      <c r="DR2" s="992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</row>
    <row r="3" spans="1:136" s="534" customFormat="1" ht="50.4" customHeight="1" thickBot="1" x14ac:dyDescent="0.35">
      <c r="A3" s="775" t="s">
        <v>162</v>
      </c>
      <c r="B3" s="411">
        <v>2023</v>
      </c>
      <c r="C3" s="761" t="s">
        <v>113</v>
      </c>
      <c r="D3" s="671"/>
      <c r="E3" s="523" t="s">
        <v>1</v>
      </c>
      <c r="F3" s="544" t="s">
        <v>10</v>
      </c>
      <c r="G3" s="548" t="s">
        <v>1</v>
      </c>
      <c r="H3" s="545" t="s">
        <v>61</v>
      </c>
      <c r="I3" s="524" t="s">
        <v>137</v>
      </c>
      <c r="J3" s="399" t="s">
        <v>165</v>
      </c>
      <c r="K3" s="525" t="s">
        <v>7</v>
      </c>
      <c r="L3" s="526" t="s">
        <v>1</v>
      </c>
      <c r="M3" s="527" t="s">
        <v>9</v>
      </c>
      <c r="N3" s="528" t="s">
        <v>7</v>
      </c>
      <c r="O3" s="529" t="s">
        <v>8</v>
      </c>
      <c r="P3" s="770" t="s">
        <v>136</v>
      </c>
      <c r="Q3" s="530" t="s">
        <v>135</v>
      </c>
      <c r="R3" s="531" t="s">
        <v>9</v>
      </c>
      <c r="S3" s="528" t="s">
        <v>7</v>
      </c>
      <c r="T3" s="529" t="s">
        <v>8</v>
      </c>
      <c r="U3" s="770" t="s">
        <v>136</v>
      </c>
      <c r="V3" s="530" t="s">
        <v>135</v>
      </c>
      <c r="W3" s="531" t="s">
        <v>9</v>
      </c>
      <c r="X3" s="528" t="s">
        <v>7</v>
      </c>
      <c r="Y3" s="529" t="s">
        <v>8</v>
      </c>
      <c r="Z3" s="770" t="s">
        <v>136</v>
      </c>
      <c r="AA3" s="530" t="s">
        <v>135</v>
      </c>
      <c r="AB3" s="531" t="s">
        <v>9</v>
      </c>
      <c r="AC3" s="528" t="s">
        <v>7</v>
      </c>
      <c r="AD3" s="529" t="s">
        <v>8</v>
      </c>
      <c r="AE3" s="770" t="s">
        <v>136</v>
      </c>
      <c r="AF3" s="530" t="s">
        <v>135</v>
      </c>
      <c r="AG3" s="531" t="s">
        <v>9</v>
      </c>
      <c r="AH3" s="528" t="s">
        <v>7</v>
      </c>
      <c r="AI3" s="529" t="s">
        <v>8</v>
      </c>
      <c r="AJ3" s="770" t="s">
        <v>136</v>
      </c>
      <c r="AK3" s="530" t="s">
        <v>135</v>
      </c>
      <c r="AL3" s="531" t="s">
        <v>9</v>
      </c>
      <c r="AM3" s="528" t="s">
        <v>7</v>
      </c>
      <c r="AN3" s="529" t="s">
        <v>8</v>
      </c>
      <c r="AO3" s="770" t="s">
        <v>136</v>
      </c>
      <c r="AP3" s="530" t="s">
        <v>135</v>
      </c>
      <c r="AQ3" s="531" t="s">
        <v>9</v>
      </c>
      <c r="AR3" s="528" t="s">
        <v>7</v>
      </c>
      <c r="AS3" s="529" t="s">
        <v>8</v>
      </c>
      <c r="AT3" s="770" t="s">
        <v>136</v>
      </c>
      <c r="AU3" s="530" t="s">
        <v>135</v>
      </c>
      <c r="AV3" s="531" t="s">
        <v>9</v>
      </c>
      <c r="AW3" s="528" t="s">
        <v>7</v>
      </c>
      <c r="AX3" s="529" t="s">
        <v>8</v>
      </c>
      <c r="AY3" s="770" t="s">
        <v>136</v>
      </c>
      <c r="AZ3" s="530" t="s">
        <v>135</v>
      </c>
      <c r="BA3" s="532" t="s">
        <v>9</v>
      </c>
      <c r="BB3" s="528" t="s">
        <v>7</v>
      </c>
      <c r="BC3" s="529" t="s">
        <v>8</v>
      </c>
      <c r="BD3" s="770" t="s">
        <v>136</v>
      </c>
      <c r="BE3" s="530" t="s">
        <v>135</v>
      </c>
      <c r="BF3" s="532" t="s">
        <v>9</v>
      </c>
      <c r="BG3" s="528" t="s">
        <v>7</v>
      </c>
      <c r="BH3" s="529" t="s">
        <v>8</v>
      </c>
      <c r="BI3" s="770" t="s">
        <v>136</v>
      </c>
      <c r="BJ3" s="530" t="s">
        <v>135</v>
      </c>
      <c r="BK3" s="532" t="s">
        <v>9</v>
      </c>
      <c r="BL3" s="528" t="s">
        <v>7</v>
      </c>
      <c r="BM3" s="529" t="s">
        <v>8</v>
      </c>
      <c r="BN3" s="770" t="s">
        <v>136</v>
      </c>
      <c r="BO3" s="530" t="s">
        <v>135</v>
      </c>
      <c r="BP3" s="532" t="s">
        <v>9</v>
      </c>
      <c r="BQ3" s="528" t="s">
        <v>7</v>
      </c>
      <c r="BR3" s="529" t="s">
        <v>8</v>
      </c>
      <c r="BS3" s="770" t="s">
        <v>136</v>
      </c>
      <c r="BT3" s="530" t="s">
        <v>135</v>
      </c>
      <c r="BU3" s="532" t="s">
        <v>9</v>
      </c>
      <c r="BV3" s="528" t="s">
        <v>7</v>
      </c>
      <c r="BW3" s="529" t="s">
        <v>8</v>
      </c>
      <c r="BX3" s="770" t="s">
        <v>136</v>
      </c>
      <c r="BY3" s="530" t="s">
        <v>135</v>
      </c>
      <c r="BZ3" s="532" t="s">
        <v>9</v>
      </c>
      <c r="CA3" s="528" t="s">
        <v>7</v>
      </c>
      <c r="CB3" s="529" t="s">
        <v>8</v>
      </c>
      <c r="CC3" s="770" t="s">
        <v>136</v>
      </c>
      <c r="CD3" s="530" t="s">
        <v>135</v>
      </c>
      <c r="CE3" s="532" t="s">
        <v>9</v>
      </c>
      <c r="CF3" s="528" t="s">
        <v>7</v>
      </c>
      <c r="CG3" s="529" t="s">
        <v>8</v>
      </c>
      <c r="CH3" s="770" t="s">
        <v>136</v>
      </c>
      <c r="CI3" s="530" t="s">
        <v>135</v>
      </c>
      <c r="CJ3" s="532" t="s">
        <v>9</v>
      </c>
      <c r="CK3" s="528" t="s">
        <v>7</v>
      </c>
      <c r="CL3" s="529" t="s">
        <v>8</v>
      </c>
      <c r="CM3" s="847" t="s">
        <v>136</v>
      </c>
      <c r="CN3" s="532" t="s">
        <v>9</v>
      </c>
      <c r="CO3" s="528" t="s">
        <v>7</v>
      </c>
      <c r="CP3" s="529" t="s">
        <v>8</v>
      </c>
      <c r="CQ3" s="529" t="s">
        <v>13</v>
      </c>
      <c r="CR3" s="530" t="s">
        <v>135</v>
      </c>
      <c r="CS3" s="532" t="s">
        <v>9</v>
      </c>
      <c r="CT3" s="528" t="s">
        <v>7</v>
      </c>
      <c r="CU3" s="529" t="s">
        <v>8</v>
      </c>
      <c r="CV3" s="529" t="s">
        <v>13</v>
      </c>
      <c r="CW3" s="530" t="s">
        <v>135</v>
      </c>
      <c r="CX3" s="532" t="s">
        <v>9</v>
      </c>
      <c r="CY3" s="528" t="s">
        <v>7</v>
      </c>
      <c r="CZ3" s="529" t="s">
        <v>8</v>
      </c>
      <c r="DA3" s="529" t="s">
        <v>13</v>
      </c>
      <c r="DB3" s="530" t="s">
        <v>135</v>
      </c>
      <c r="DC3" s="532" t="s">
        <v>9</v>
      </c>
      <c r="DD3" s="528" t="s">
        <v>7</v>
      </c>
      <c r="DE3" s="529" t="s">
        <v>8</v>
      </c>
      <c r="DF3" s="529" t="s">
        <v>13</v>
      </c>
      <c r="DG3" s="530" t="s">
        <v>135</v>
      </c>
      <c r="DH3" s="532" t="s">
        <v>9</v>
      </c>
      <c r="DI3" s="528" t="s">
        <v>7</v>
      </c>
      <c r="DJ3" s="529" t="s">
        <v>8</v>
      </c>
      <c r="DK3" s="529" t="s">
        <v>13</v>
      </c>
      <c r="DL3" s="530" t="s">
        <v>135</v>
      </c>
      <c r="DM3" s="532" t="s">
        <v>9</v>
      </c>
      <c r="DN3" s="528" t="s">
        <v>7</v>
      </c>
      <c r="DO3" s="529" t="s">
        <v>8</v>
      </c>
      <c r="DP3" s="529" t="s">
        <v>13</v>
      </c>
      <c r="DQ3" s="530" t="s">
        <v>135</v>
      </c>
      <c r="DR3" s="532" t="s">
        <v>9</v>
      </c>
      <c r="DS3" s="533"/>
      <c r="DT3" s="533"/>
      <c r="DU3" s="533"/>
      <c r="DV3" s="533"/>
      <c r="DW3" s="533"/>
      <c r="DX3" s="533"/>
      <c r="DY3" s="533"/>
      <c r="DZ3" s="533"/>
      <c r="EA3" s="533"/>
      <c r="EB3" s="533"/>
      <c r="EC3" s="533"/>
      <c r="ED3" s="533"/>
      <c r="EE3" s="533"/>
      <c r="EF3" s="533"/>
    </row>
    <row r="4" spans="1:136" s="468" customFormat="1" ht="19.95" customHeight="1" thickBot="1" x14ac:dyDescent="0.35">
      <c r="A4" s="776">
        <v>1</v>
      </c>
      <c r="B4" s="663" t="str">
        <f>'Deelnemers bestand'!C4</f>
        <v>Bouman Ad &lt;20,00 avond &gt;</v>
      </c>
      <c r="C4" s="759">
        <f>'Deelnemers bestand'!B4</f>
        <v>1</v>
      </c>
      <c r="D4" s="660">
        <f>E4/30</f>
        <v>0.56666666666666665</v>
      </c>
      <c r="E4" s="445">
        <f>'Deelnemers bestand'!D4</f>
        <v>17</v>
      </c>
      <c r="F4" s="446">
        <f t="shared" ref="F4:F14" si="0">SUM(L4/K4)</f>
        <v>0.48113207547169812</v>
      </c>
      <c r="G4" s="447">
        <f t="shared" ref="G4:G14" si="1">SUM(F4*30)</f>
        <v>14.433962264150944</v>
      </c>
      <c r="H4" s="448">
        <f t="shared" ref="H4:H43" si="2">SUM(R4+W4+AB4+AG4+AL4+AQ4+AV4+BA4+BF4+BK4+BP4+BU4+BZ4+CE4+CJ4+CN4+CS4+CX4+DC4+DH4+DM4+DR4)</f>
        <v>3</v>
      </c>
      <c r="I4" s="449">
        <f t="shared" ref="I4:I30" si="3">F4/D4*100</f>
        <v>84.905660377358487</v>
      </c>
      <c r="J4" s="575">
        <f>SUM(P4,U4,Z4,AE4,AJ4,AO4,AT4,AY4,BD4,BI4,BN4,BS4,BX4,CC4,CH4)</f>
        <v>2.9999999999999996</v>
      </c>
      <c r="K4" s="450">
        <f t="shared" ref="K4:K43" si="4">SUM(N4+S4+X4+AC4+AH4+AM4+AR4+AW4+BB4+BG4+BL4+BQ4+BV4+CA4+CF4+CK4+CO4+CT4+CY4+DD4+DI4+DN4)</f>
        <v>106</v>
      </c>
      <c r="L4" s="451">
        <f t="shared" ref="L4:L43" si="5">SUM(O4+T4+Y4+AD4+AI4+AN4+AS4+AX4+BC4+BH4+BM4+BR4+BW4+CB4+CG4+CL4+CP4+CU4+CZ4+DE4+DJ4+DO4)</f>
        <v>51</v>
      </c>
      <c r="M4" s="452">
        <f t="shared" ref="M4:M43" si="6">COUNT(N4,S4,X4,AC4,AH4,AM4,AR4,AW4,BB4,BG4,BL4,BQ4,BV4,CA4,CF4,CK4,CO4,CT4,CY4,DD4,DI4,DN4)</f>
        <v>4</v>
      </c>
      <c r="N4" s="669">
        <v>23</v>
      </c>
      <c r="O4" s="451">
        <v>13</v>
      </c>
      <c r="P4" s="670">
        <f t="shared" ref="P4:P43" si="7">O4/E4</f>
        <v>0.76470588235294112</v>
      </c>
      <c r="Q4" s="480">
        <f t="shared" ref="Q4:Q43" si="8">SUM(O4/N4)</f>
        <v>0.56521739130434778</v>
      </c>
      <c r="R4" s="452">
        <v>0</v>
      </c>
      <c r="S4" s="669">
        <v>30</v>
      </c>
      <c r="T4" s="451">
        <v>13</v>
      </c>
      <c r="U4" s="827">
        <f t="shared" ref="U4:U43" si="9">T4/E4</f>
        <v>0.76470588235294112</v>
      </c>
      <c r="V4" s="467">
        <f t="shared" ref="V4:V6" si="10">SUM(T4/S4)</f>
        <v>0.43333333333333335</v>
      </c>
      <c r="W4" s="452">
        <v>1</v>
      </c>
      <c r="X4" s="453">
        <v>30</v>
      </c>
      <c r="Y4" s="457">
        <v>14</v>
      </c>
      <c r="Z4" s="458">
        <f>Y4/E4</f>
        <v>0.82352941176470584</v>
      </c>
      <c r="AA4" s="459">
        <f t="shared" ref="AA4:AA43" si="11">SUM(Y4/X4)</f>
        <v>0.46666666666666667</v>
      </c>
      <c r="AB4" s="456">
        <v>2</v>
      </c>
      <c r="AC4" s="460">
        <v>23</v>
      </c>
      <c r="AD4" s="461">
        <v>11</v>
      </c>
      <c r="AE4" s="462">
        <f>AD4/E4</f>
        <v>0.6470588235294118</v>
      </c>
      <c r="AF4" s="459">
        <f t="shared" ref="AF4:AF43" si="12">SUM(AD4/AC4)</f>
        <v>0.47826086956521741</v>
      </c>
      <c r="AG4" s="463">
        <v>0</v>
      </c>
      <c r="AH4" s="460"/>
      <c r="AI4" s="461"/>
      <c r="AJ4" s="462">
        <f>AI4/E4</f>
        <v>0</v>
      </c>
      <c r="AK4" s="459" t="e">
        <f t="shared" ref="AK4:AK43" si="13">SUM(AI4/AH4)</f>
        <v>#DIV/0!</v>
      </c>
      <c r="AL4" s="463"/>
      <c r="AM4" s="460"/>
      <c r="AN4" s="461"/>
      <c r="AO4" s="462">
        <f>AN4/E4</f>
        <v>0</v>
      </c>
      <c r="AP4" s="459" t="e">
        <f t="shared" ref="AP4:AP43" si="14">SUM(AN4/AM4)</f>
        <v>#DIV/0!</v>
      </c>
      <c r="AQ4" s="464"/>
      <c r="AR4" s="465"/>
      <c r="AS4" s="466"/>
      <c r="AT4" s="462">
        <f>AS4/E4</f>
        <v>0</v>
      </c>
      <c r="AU4" s="467" t="e">
        <f t="shared" ref="AU4:AU43" si="15">SUM(AS4/AR4)</f>
        <v>#DIV/0!</v>
      </c>
      <c r="AV4" s="464"/>
      <c r="AW4" s="465"/>
      <c r="AX4" s="466"/>
      <c r="AY4" s="462">
        <f t="shared" ref="AY4:AY43" si="16">AX4/E4</f>
        <v>0</v>
      </c>
      <c r="AZ4" s="467" t="e">
        <f t="shared" ref="AZ4:AZ43" si="17">SUM(AX4/AW4)</f>
        <v>#DIV/0!</v>
      </c>
      <c r="BA4" s="464"/>
      <c r="BB4" s="465"/>
      <c r="BC4" s="466"/>
      <c r="BD4" s="462">
        <f t="shared" ref="BD4:BD18" si="18">BC4/E4</f>
        <v>0</v>
      </c>
      <c r="BE4" s="467" t="e">
        <f t="shared" ref="BE4:BE6" si="19">SUM(BC4/BB4)</f>
        <v>#DIV/0!</v>
      </c>
      <c r="BF4" s="464"/>
      <c r="BG4" s="465"/>
      <c r="BH4" s="466"/>
      <c r="BI4" s="462">
        <f t="shared" ref="BI4:BI29" si="20">BH4/E4</f>
        <v>0</v>
      </c>
      <c r="BJ4" s="467" t="e">
        <f t="shared" ref="BJ4:BJ6" si="21">SUM(BH4/BG4)</f>
        <v>#DIV/0!</v>
      </c>
      <c r="BK4" s="464"/>
      <c r="BL4" s="465"/>
      <c r="BM4" s="466"/>
      <c r="BN4" s="462">
        <f t="shared" ref="BN4:BN10" si="22">BM4/E4</f>
        <v>0</v>
      </c>
      <c r="BO4" s="467" t="e">
        <f t="shared" ref="BO4:BO7" si="23">SUM(BM4/BL4)</f>
        <v>#DIV/0!</v>
      </c>
      <c r="BP4" s="464"/>
      <c r="BQ4" s="465"/>
      <c r="BR4" s="466"/>
      <c r="BS4" s="462">
        <f t="shared" ref="BS4:BS10" si="24">BR4/E4</f>
        <v>0</v>
      </c>
      <c r="BT4" s="467" t="e">
        <f t="shared" ref="BT4:BT6" si="25">SUM(BR4/BQ4)</f>
        <v>#DIV/0!</v>
      </c>
      <c r="BU4" s="464"/>
      <c r="BV4" s="465"/>
      <c r="BW4" s="466"/>
      <c r="BX4" s="462">
        <f>BW4/E4</f>
        <v>0</v>
      </c>
      <c r="BY4" s="467" t="e">
        <f t="shared" ref="BY4:BY29" si="26">SUM(BW4/BV4)</f>
        <v>#DIV/0!</v>
      </c>
      <c r="BZ4" s="464"/>
      <c r="CA4" s="465"/>
      <c r="CB4" s="466"/>
      <c r="CC4" s="462">
        <f>CB4/E4</f>
        <v>0</v>
      </c>
      <c r="CD4" s="467" t="e">
        <f t="shared" ref="CD4:CD30" si="27">SUM(CB4/CA4)</f>
        <v>#DIV/0!</v>
      </c>
      <c r="CE4" s="464"/>
      <c r="CF4" s="465"/>
      <c r="CG4" s="466"/>
      <c r="CH4" s="462">
        <f>CG4/E4</f>
        <v>0</v>
      </c>
      <c r="CI4" s="467" t="e">
        <f t="shared" ref="CI4:CI6" si="28">SUM(CG4/CF4)</f>
        <v>#DIV/0!</v>
      </c>
      <c r="CJ4" s="464"/>
      <c r="CK4" s="465"/>
      <c r="CL4" s="466"/>
      <c r="CM4" s="467" t="e">
        <f t="shared" ref="CM4:CM43" si="29">SUM(CL4/CK4)</f>
        <v>#DIV/0!</v>
      </c>
      <c r="CN4" s="464"/>
      <c r="CO4" s="465"/>
      <c r="CP4" s="466"/>
      <c r="CQ4" s="466"/>
      <c r="CR4" s="467" t="e">
        <f t="shared" ref="CR4:CR6" si="30">SUM(CP4/CO4)</f>
        <v>#DIV/0!</v>
      </c>
      <c r="CS4" s="464"/>
      <c r="CT4" s="465"/>
      <c r="CU4" s="466"/>
      <c r="CV4" s="466"/>
      <c r="CW4" s="467" t="e">
        <f t="shared" ref="CW4:CW6" si="31">SUM(CU4/CT4)</f>
        <v>#DIV/0!</v>
      </c>
      <c r="CX4" s="464"/>
      <c r="CY4" s="465"/>
      <c r="CZ4" s="466"/>
      <c r="DA4" s="466"/>
      <c r="DB4" s="467" t="e">
        <f t="shared" ref="DB4:DB6" si="32">SUM(CZ4/CY4)</f>
        <v>#DIV/0!</v>
      </c>
      <c r="DC4" s="464"/>
      <c r="DD4" s="465"/>
      <c r="DE4" s="466"/>
      <c r="DF4" s="466"/>
      <c r="DG4" s="467" t="e">
        <f t="shared" ref="DG4:DG6" si="33">SUM(DE4/DD4)</f>
        <v>#DIV/0!</v>
      </c>
      <c r="DH4" s="464"/>
      <c r="DI4" s="465"/>
      <c r="DJ4" s="466"/>
      <c r="DK4" s="466"/>
      <c r="DL4" s="467" t="e">
        <f t="shared" ref="DL4:DL6" si="34">SUM(DJ4/DI4)</f>
        <v>#DIV/0!</v>
      </c>
      <c r="DM4" s="464"/>
      <c r="DN4" s="465"/>
      <c r="DO4" s="466"/>
      <c r="DP4" s="466"/>
      <c r="DQ4" s="467" t="e">
        <f t="shared" ref="DQ4:DQ6" si="35">SUM(DO4/DN4)</f>
        <v>#DIV/0!</v>
      </c>
      <c r="DR4" s="464"/>
    </row>
    <row r="5" spans="1:136" s="481" customFormat="1" ht="19.95" customHeight="1" thickBot="1" x14ac:dyDescent="0.35">
      <c r="A5" s="777">
        <v>2</v>
      </c>
      <c r="B5" s="663" t="str">
        <f>'Deelnemers bestand'!C5</f>
        <v>Jongeneel Simon  &lt;18,30 avond &gt;</v>
      </c>
      <c r="C5" s="758">
        <f>'Deelnemers bestand'!B5</f>
        <v>1</v>
      </c>
      <c r="D5" s="660">
        <f t="shared" ref="D5:D43" si="36">E5/30</f>
        <v>0.5</v>
      </c>
      <c r="E5" s="445">
        <f>'Deelnemers bestand'!D5</f>
        <v>15</v>
      </c>
      <c r="F5" s="446">
        <f t="shared" si="0"/>
        <v>0.49541284403669728</v>
      </c>
      <c r="G5" s="447">
        <f t="shared" si="1"/>
        <v>14.862385321100918</v>
      </c>
      <c r="H5" s="448">
        <f t="shared" si="2"/>
        <v>3</v>
      </c>
      <c r="I5" s="449">
        <f t="shared" si="3"/>
        <v>99.082568807339456</v>
      </c>
      <c r="J5" s="575">
        <f t="shared" ref="J5:J7" si="37">SUM(P5,U5,Z5,AE5,AJ5,AO5,AT5,AY5,BD5,BI5,BN5,BS5,BX5,CC5,CH5)</f>
        <v>3.6</v>
      </c>
      <c r="K5" s="450">
        <f t="shared" si="4"/>
        <v>109</v>
      </c>
      <c r="L5" s="469">
        <f t="shared" si="5"/>
        <v>54</v>
      </c>
      <c r="M5" s="470">
        <f t="shared" si="6"/>
        <v>4</v>
      </c>
      <c r="N5" s="471">
        <v>30</v>
      </c>
      <c r="O5" s="473">
        <v>13</v>
      </c>
      <c r="P5" s="826">
        <f t="shared" si="7"/>
        <v>0.8666666666666667</v>
      </c>
      <c r="Q5" s="455">
        <f t="shared" si="8"/>
        <v>0.43333333333333335</v>
      </c>
      <c r="R5" s="472">
        <v>1</v>
      </c>
      <c r="S5" s="471">
        <v>25</v>
      </c>
      <c r="T5" s="473">
        <v>16</v>
      </c>
      <c r="U5" s="458">
        <f t="shared" si="9"/>
        <v>1.0666666666666667</v>
      </c>
      <c r="V5" s="455">
        <f t="shared" si="10"/>
        <v>0.64</v>
      </c>
      <c r="W5" s="470">
        <v>0</v>
      </c>
      <c r="X5" s="471">
        <v>24</v>
      </c>
      <c r="Y5" s="473">
        <v>8</v>
      </c>
      <c r="Z5" s="458">
        <f t="shared" ref="Z5:Z43" si="38">Y5/E5</f>
        <v>0.53333333333333333</v>
      </c>
      <c r="AA5" s="459">
        <f t="shared" si="11"/>
        <v>0.33333333333333331</v>
      </c>
      <c r="AB5" s="472">
        <v>0</v>
      </c>
      <c r="AC5" s="474">
        <v>30</v>
      </c>
      <c r="AD5" s="475">
        <v>17</v>
      </c>
      <c r="AE5" s="462">
        <f t="shared" ref="AE5:AE43" si="39">AD5/E5</f>
        <v>1.1333333333333333</v>
      </c>
      <c r="AF5" s="459">
        <f t="shared" si="12"/>
        <v>0.56666666666666665</v>
      </c>
      <c r="AG5" s="476">
        <v>2</v>
      </c>
      <c r="AH5" s="474"/>
      <c r="AI5" s="475"/>
      <c r="AJ5" s="462">
        <f t="shared" ref="AJ5:AJ43" si="40">AI5/E5</f>
        <v>0</v>
      </c>
      <c r="AK5" s="459" t="e">
        <f t="shared" si="13"/>
        <v>#DIV/0!</v>
      </c>
      <c r="AL5" s="476"/>
      <c r="AM5" s="474"/>
      <c r="AN5" s="475"/>
      <c r="AO5" s="462">
        <f t="shared" ref="AO5:AO43" si="41">AN5/E5</f>
        <v>0</v>
      </c>
      <c r="AP5" s="459" t="e">
        <f t="shared" si="14"/>
        <v>#DIV/0!</v>
      </c>
      <c r="AQ5" s="477"/>
      <c r="AR5" s="478"/>
      <c r="AS5" s="479"/>
      <c r="AT5" s="462">
        <f t="shared" ref="AT5:AT43" si="42">AS5/E5</f>
        <v>0</v>
      </c>
      <c r="AU5" s="467" t="e">
        <f t="shared" si="15"/>
        <v>#DIV/0!</v>
      </c>
      <c r="AV5" s="477"/>
      <c r="AW5" s="478"/>
      <c r="AX5" s="479"/>
      <c r="AY5" s="462">
        <f t="shared" si="16"/>
        <v>0</v>
      </c>
      <c r="AZ5" s="467" t="e">
        <f t="shared" si="17"/>
        <v>#DIV/0!</v>
      </c>
      <c r="BA5" s="477"/>
      <c r="BB5" s="478"/>
      <c r="BC5" s="479"/>
      <c r="BD5" s="927">
        <f t="shared" si="18"/>
        <v>0</v>
      </c>
      <c r="BE5" s="480" t="e">
        <f t="shared" si="19"/>
        <v>#DIV/0!</v>
      </c>
      <c r="BF5" s="477"/>
      <c r="BG5" s="478"/>
      <c r="BH5" s="479"/>
      <c r="BI5" s="927">
        <f t="shared" si="20"/>
        <v>0</v>
      </c>
      <c r="BJ5" s="480" t="e">
        <f t="shared" si="21"/>
        <v>#DIV/0!</v>
      </c>
      <c r="BK5" s="477"/>
      <c r="BL5" s="478"/>
      <c r="BM5" s="479"/>
      <c r="BN5" s="927">
        <f t="shared" si="22"/>
        <v>0</v>
      </c>
      <c r="BO5" s="480" t="e">
        <f t="shared" si="23"/>
        <v>#DIV/0!</v>
      </c>
      <c r="BP5" s="477"/>
      <c r="BQ5" s="478"/>
      <c r="BR5" s="479"/>
      <c r="BS5" s="927">
        <f t="shared" si="24"/>
        <v>0</v>
      </c>
      <c r="BT5" s="480" t="e">
        <f t="shared" si="25"/>
        <v>#DIV/0!</v>
      </c>
      <c r="BU5" s="477"/>
      <c r="BV5" s="478"/>
      <c r="BW5" s="479"/>
      <c r="BX5" s="927">
        <f t="shared" ref="BX5:BX29" si="43">BW5/E5</f>
        <v>0</v>
      </c>
      <c r="BY5" s="480" t="e">
        <f t="shared" si="26"/>
        <v>#DIV/0!</v>
      </c>
      <c r="BZ5" s="477"/>
      <c r="CA5" s="478"/>
      <c r="CB5" s="479"/>
      <c r="CC5" s="927">
        <f>CB5/E5</f>
        <v>0</v>
      </c>
      <c r="CD5" s="480" t="e">
        <f t="shared" si="27"/>
        <v>#DIV/0!</v>
      </c>
      <c r="CE5" s="477"/>
      <c r="CF5" s="478"/>
      <c r="CG5" s="479"/>
      <c r="CH5" s="462">
        <f t="shared" ref="CH5:CH43" si="44">CG5/E5</f>
        <v>0</v>
      </c>
      <c r="CI5" s="480" t="e">
        <f t="shared" si="28"/>
        <v>#DIV/0!</v>
      </c>
      <c r="CJ5" s="477"/>
      <c r="CK5" s="478"/>
      <c r="CL5" s="479"/>
      <c r="CM5" s="480" t="e">
        <f t="shared" si="29"/>
        <v>#DIV/0!</v>
      </c>
      <c r="CN5" s="477"/>
      <c r="CO5" s="478"/>
      <c r="CP5" s="479"/>
      <c r="CQ5" s="479"/>
      <c r="CR5" s="480" t="e">
        <f t="shared" si="30"/>
        <v>#DIV/0!</v>
      </c>
      <c r="CS5" s="477"/>
      <c r="CT5" s="478"/>
      <c r="CU5" s="479"/>
      <c r="CV5" s="479"/>
      <c r="CW5" s="480" t="e">
        <f t="shared" si="31"/>
        <v>#DIV/0!</v>
      </c>
      <c r="CX5" s="477"/>
      <c r="CY5" s="478"/>
      <c r="CZ5" s="479"/>
      <c r="DA5" s="479"/>
      <c r="DB5" s="480" t="e">
        <f t="shared" si="32"/>
        <v>#DIV/0!</v>
      </c>
      <c r="DC5" s="477"/>
      <c r="DD5" s="478"/>
      <c r="DE5" s="479"/>
      <c r="DF5" s="479"/>
      <c r="DG5" s="480" t="e">
        <f t="shared" si="33"/>
        <v>#DIV/0!</v>
      </c>
      <c r="DH5" s="477"/>
      <c r="DI5" s="478"/>
      <c r="DJ5" s="479"/>
      <c r="DK5" s="479"/>
      <c r="DL5" s="480" t="e">
        <f t="shared" si="34"/>
        <v>#DIV/0!</v>
      </c>
      <c r="DM5" s="477"/>
      <c r="DN5" s="478"/>
      <c r="DO5" s="479"/>
      <c r="DP5" s="479"/>
      <c r="DQ5" s="480" t="e">
        <f t="shared" si="35"/>
        <v>#DIV/0!</v>
      </c>
      <c r="DR5" s="477"/>
    </row>
    <row r="6" spans="1:136" s="481" customFormat="1" ht="19.95" customHeight="1" thickBot="1" x14ac:dyDescent="0.35">
      <c r="A6" s="777">
        <v>3</v>
      </c>
      <c r="B6" s="663" t="str">
        <f>'Deelnemers bestand'!C6</f>
        <v>Beerthuizen Joop  &lt; 18,30 alleen avond &gt;</v>
      </c>
      <c r="C6" s="758">
        <f>'Deelnemers bestand'!B6</f>
        <v>1</v>
      </c>
      <c r="D6" s="660">
        <f t="shared" si="36"/>
        <v>0.56666666666666665</v>
      </c>
      <c r="E6" s="445">
        <f>'Deelnemers bestand'!D6</f>
        <v>17</v>
      </c>
      <c r="F6" s="446">
        <f t="shared" si="0"/>
        <v>0.52601156069364163</v>
      </c>
      <c r="G6" s="447">
        <f t="shared" si="1"/>
        <v>15.78034682080925</v>
      </c>
      <c r="H6" s="448">
        <f t="shared" si="2"/>
        <v>10</v>
      </c>
      <c r="I6" s="449">
        <f t="shared" si="3"/>
        <v>92.825569534172061</v>
      </c>
      <c r="J6" s="575">
        <f t="shared" si="37"/>
        <v>5.3529411764705888</v>
      </c>
      <c r="K6" s="450">
        <f t="shared" si="4"/>
        <v>173</v>
      </c>
      <c r="L6" s="469">
        <f t="shared" si="5"/>
        <v>91</v>
      </c>
      <c r="M6" s="470">
        <f t="shared" si="6"/>
        <v>7</v>
      </c>
      <c r="N6" s="471">
        <v>30</v>
      </c>
      <c r="O6" s="473">
        <v>11</v>
      </c>
      <c r="P6" s="454">
        <f t="shared" si="7"/>
        <v>0.6470588235294118</v>
      </c>
      <c r="Q6" s="455">
        <f t="shared" si="8"/>
        <v>0.36666666666666664</v>
      </c>
      <c r="R6" s="472">
        <v>2</v>
      </c>
      <c r="S6" s="471">
        <v>26</v>
      </c>
      <c r="T6" s="473">
        <v>15</v>
      </c>
      <c r="U6" s="458">
        <f t="shared" si="9"/>
        <v>0.88235294117647056</v>
      </c>
      <c r="V6" s="455">
        <f t="shared" si="10"/>
        <v>0.57692307692307687</v>
      </c>
      <c r="W6" s="470">
        <v>2</v>
      </c>
      <c r="X6" s="471">
        <v>24</v>
      </c>
      <c r="Y6" s="473">
        <v>15</v>
      </c>
      <c r="Z6" s="458">
        <f t="shared" si="38"/>
        <v>0.88235294117647056</v>
      </c>
      <c r="AA6" s="459">
        <f t="shared" si="11"/>
        <v>0.625</v>
      </c>
      <c r="AB6" s="472">
        <v>2</v>
      </c>
      <c r="AC6" s="474">
        <v>22</v>
      </c>
      <c r="AD6" s="475">
        <v>15</v>
      </c>
      <c r="AE6" s="462">
        <f t="shared" si="39"/>
        <v>0.88235294117647056</v>
      </c>
      <c r="AF6" s="459">
        <f t="shared" si="12"/>
        <v>0.68181818181818177</v>
      </c>
      <c r="AG6" s="476">
        <v>2</v>
      </c>
      <c r="AH6" s="474">
        <v>24</v>
      </c>
      <c r="AI6" s="475">
        <v>10</v>
      </c>
      <c r="AJ6" s="462">
        <f t="shared" si="40"/>
        <v>0.58823529411764708</v>
      </c>
      <c r="AK6" s="459">
        <f t="shared" si="13"/>
        <v>0.41666666666666669</v>
      </c>
      <c r="AL6" s="476">
        <v>0</v>
      </c>
      <c r="AM6" s="474">
        <v>18</v>
      </c>
      <c r="AN6" s="475">
        <v>10</v>
      </c>
      <c r="AO6" s="462">
        <f t="shared" si="41"/>
        <v>0.58823529411764708</v>
      </c>
      <c r="AP6" s="459">
        <f t="shared" si="14"/>
        <v>0.55555555555555558</v>
      </c>
      <c r="AQ6" s="477">
        <v>0</v>
      </c>
      <c r="AR6" s="478">
        <v>29</v>
      </c>
      <c r="AS6" s="479">
        <v>15</v>
      </c>
      <c r="AT6" s="462">
        <f t="shared" si="42"/>
        <v>0.88235294117647056</v>
      </c>
      <c r="AU6" s="467">
        <f t="shared" si="15"/>
        <v>0.51724137931034486</v>
      </c>
      <c r="AV6" s="477">
        <v>2</v>
      </c>
      <c r="AW6" s="478"/>
      <c r="AX6" s="479"/>
      <c r="AY6" s="462">
        <f t="shared" si="16"/>
        <v>0</v>
      </c>
      <c r="AZ6" s="467" t="e">
        <f t="shared" si="17"/>
        <v>#DIV/0!</v>
      </c>
      <c r="BA6" s="477"/>
      <c r="BB6" s="478"/>
      <c r="BC6" s="479"/>
      <c r="BD6" s="927">
        <f t="shared" si="18"/>
        <v>0</v>
      </c>
      <c r="BE6" s="480" t="e">
        <f t="shared" si="19"/>
        <v>#DIV/0!</v>
      </c>
      <c r="BF6" s="477"/>
      <c r="BG6" s="478"/>
      <c r="BH6" s="479"/>
      <c r="BI6" s="927">
        <f t="shared" si="20"/>
        <v>0</v>
      </c>
      <c r="BJ6" s="480" t="e">
        <f t="shared" si="21"/>
        <v>#DIV/0!</v>
      </c>
      <c r="BK6" s="477"/>
      <c r="BL6" s="478"/>
      <c r="BM6" s="479"/>
      <c r="BN6" s="927">
        <f t="shared" si="22"/>
        <v>0</v>
      </c>
      <c r="BO6" s="480" t="e">
        <f t="shared" si="23"/>
        <v>#DIV/0!</v>
      </c>
      <c r="BP6" s="477"/>
      <c r="BQ6" s="478"/>
      <c r="BR6" s="479"/>
      <c r="BS6" s="927">
        <f t="shared" si="24"/>
        <v>0</v>
      </c>
      <c r="BT6" s="480" t="e">
        <f t="shared" si="25"/>
        <v>#DIV/0!</v>
      </c>
      <c r="BU6" s="477"/>
      <c r="BV6" s="478"/>
      <c r="BW6" s="479"/>
      <c r="BX6" s="927">
        <f t="shared" si="43"/>
        <v>0</v>
      </c>
      <c r="BY6" s="480" t="e">
        <f t="shared" si="26"/>
        <v>#DIV/0!</v>
      </c>
      <c r="BZ6" s="477"/>
      <c r="CA6" s="478"/>
      <c r="CB6" s="479"/>
      <c r="CC6" s="927">
        <f t="shared" ref="CC6:CC30" si="45">CB6/E6</f>
        <v>0</v>
      </c>
      <c r="CD6" s="480" t="e">
        <f t="shared" si="27"/>
        <v>#DIV/0!</v>
      </c>
      <c r="CE6" s="477"/>
      <c r="CF6" s="478"/>
      <c r="CG6" s="479"/>
      <c r="CH6" s="462">
        <f t="shared" si="44"/>
        <v>0</v>
      </c>
      <c r="CI6" s="480" t="e">
        <f t="shared" si="28"/>
        <v>#DIV/0!</v>
      </c>
      <c r="CJ6" s="477"/>
      <c r="CK6" s="478"/>
      <c r="CL6" s="479"/>
      <c r="CM6" s="480" t="e">
        <f t="shared" si="29"/>
        <v>#DIV/0!</v>
      </c>
      <c r="CN6" s="477"/>
      <c r="CO6" s="478"/>
      <c r="CP6" s="479"/>
      <c r="CQ6" s="479"/>
      <c r="CR6" s="480" t="e">
        <f t="shared" si="30"/>
        <v>#DIV/0!</v>
      </c>
      <c r="CS6" s="477"/>
      <c r="CT6" s="478"/>
      <c r="CU6" s="479"/>
      <c r="CV6" s="479"/>
      <c r="CW6" s="480" t="e">
        <f t="shared" si="31"/>
        <v>#DIV/0!</v>
      </c>
      <c r="CX6" s="477"/>
      <c r="CY6" s="478"/>
      <c r="CZ6" s="479"/>
      <c r="DA6" s="479"/>
      <c r="DB6" s="480" t="e">
        <f t="shared" si="32"/>
        <v>#DIV/0!</v>
      </c>
      <c r="DC6" s="477"/>
      <c r="DD6" s="478"/>
      <c r="DE6" s="479"/>
      <c r="DF6" s="479"/>
      <c r="DG6" s="480" t="e">
        <f t="shared" si="33"/>
        <v>#DIV/0!</v>
      </c>
      <c r="DH6" s="477"/>
      <c r="DI6" s="478"/>
      <c r="DJ6" s="479"/>
      <c r="DK6" s="479"/>
      <c r="DL6" s="480" t="e">
        <f t="shared" si="34"/>
        <v>#DIV/0!</v>
      </c>
      <c r="DM6" s="477"/>
      <c r="DN6" s="478"/>
      <c r="DO6" s="479"/>
      <c r="DP6" s="479"/>
      <c r="DQ6" s="480" t="e">
        <f t="shared" si="35"/>
        <v>#DIV/0!</v>
      </c>
      <c r="DR6" s="477"/>
    </row>
    <row r="7" spans="1:136" s="481" customFormat="1" ht="19.95" customHeight="1" thickBot="1" x14ac:dyDescent="0.35">
      <c r="A7" s="777">
        <v>4</v>
      </c>
      <c r="B7" s="663" t="str">
        <f>'Deelnemers bestand'!C7</f>
        <v>Houdijker den John  &lt; 18,30 avond &gt;</v>
      </c>
      <c r="C7" s="758">
        <f>'Deelnemers bestand'!B7</f>
        <v>1</v>
      </c>
      <c r="D7" s="660">
        <f t="shared" si="36"/>
        <v>0.46666666666666667</v>
      </c>
      <c r="E7" s="445">
        <f>'Deelnemers bestand'!D7</f>
        <v>14</v>
      </c>
      <c r="F7" s="446">
        <f t="shared" si="0"/>
        <v>0.29411764705882354</v>
      </c>
      <c r="G7" s="447">
        <f t="shared" si="1"/>
        <v>8.8235294117647065</v>
      </c>
      <c r="H7" s="448">
        <f t="shared" si="2"/>
        <v>2</v>
      </c>
      <c r="I7" s="449">
        <f t="shared" si="3"/>
        <v>63.02521008403361</v>
      </c>
      <c r="J7" s="575">
        <f t="shared" si="37"/>
        <v>2.5</v>
      </c>
      <c r="K7" s="450">
        <f t="shared" si="4"/>
        <v>119</v>
      </c>
      <c r="L7" s="469">
        <f t="shared" si="5"/>
        <v>35</v>
      </c>
      <c r="M7" s="470">
        <f t="shared" si="6"/>
        <v>4</v>
      </c>
      <c r="N7" s="471">
        <v>30</v>
      </c>
      <c r="O7" s="473">
        <v>6</v>
      </c>
      <c r="P7" s="454">
        <f t="shared" si="7"/>
        <v>0.42857142857142855</v>
      </c>
      <c r="Q7" s="455">
        <f t="shared" si="8"/>
        <v>0.2</v>
      </c>
      <c r="R7" s="472">
        <v>0</v>
      </c>
      <c r="S7" s="471">
        <v>30</v>
      </c>
      <c r="T7" s="473">
        <v>11</v>
      </c>
      <c r="U7" s="458">
        <f t="shared" si="9"/>
        <v>0.7857142857142857</v>
      </c>
      <c r="V7" s="455">
        <f t="shared" ref="V7" si="46">SUM(T7/S7)</f>
        <v>0.36666666666666664</v>
      </c>
      <c r="W7" s="470">
        <v>2</v>
      </c>
      <c r="X7" s="471">
        <v>30</v>
      </c>
      <c r="Y7" s="473">
        <v>5</v>
      </c>
      <c r="Z7" s="458">
        <f t="shared" si="38"/>
        <v>0.35714285714285715</v>
      </c>
      <c r="AA7" s="459">
        <f t="shared" si="11"/>
        <v>0.16666666666666666</v>
      </c>
      <c r="AB7" s="472">
        <v>0</v>
      </c>
      <c r="AC7" s="474">
        <v>29</v>
      </c>
      <c r="AD7" s="475">
        <v>13</v>
      </c>
      <c r="AE7" s="462">
        <f t="shared" si="39"/>
        <v>0.9285714285714286</v>
      </c>
      <c r="AF7" s="459">
        <f t="shared" si="12"/>
        <v>0.44827586206896552</v>
      </c>
      <c r="AG7" s="476">
        <v>0</v>
      </c>
      <c r="AH7" s="474"/>
      <c r="AI7" s="475"/>
      <c r="AJ7" s="462">
        <f t="shared" si="40"/>
        <v>0</v>
      </c>
      <c r="AK7" s="459" t="e">
        <f t="shared" si="13"/>
        <v>#DIV/0!</v>
      </c>
      <c r="AL7" s="476"/>
      <c r="AM7" s="474"/>
      <c r="AN7" s="475"/>
      <c r="AO7" s="462">
        <f t="shared" si="41"/>
        <v>0</v>
      </c>
      <c r="AP7" s="459" t="e">
        <f t="shared" si="14"/>
        <v>#DIV/0!</v>
      </c>
      <c r="AQ7" s="477"/>
      <c r="AR7" s="478"/>
      <c r="AS7" s="479"/>
      <c r="AT7" s="462">
        <f t="shared" si="42"/>
        <v>0</v>
      </c>
      <c r="AU7" s="467" t="e">
        <f t="shared" si="15"/>
        <v>#DIV/0!</v>
      </c>
      <c r="AV7" s="477"/>
      <c r="AW7" s="478"/>
      <c r="AX7" s="479"/>
      <c r="AY7" s="462">
        <f t="shared" si="16"/>
        <v>0</v>
      </c>
      <c r="AZ7" s="467" t="e">
        <f t="shared" si="17"/>
        <v>#DIV/0!</v>
      </c>
      <c r="BA7" s="477"/>
      <c r="BB7" s="478"/>
      <c r="BC7" s="479"/>
      <c r="BD7" s="927">
        <f t="shared" si="18"/>
        <v>0</v>
      </c>
      <c r="BE7" s="480" t="e">
        <f t="shared" ref="BE7" si="47">SUM(BC7/BB7)</f>
        <v>#DIV/0!</v>
      </c>
      <c r="BF7" s="477"/>
      <c r="BG7" s="478"/>
      <c r="BH7" s="479"/>
      <c r="BI7" s="927">
        <f t="shared" si="20"/>
        <v>0</v>
      </c>
      <c r="BJ7" s="480" t="e">
        <f t="shared" ref="BJ7" si="48">SUM(BH7/BG7)</f>
        <v>#DIV/0!</v>
      </c>
      <c r="BK7" s="477"/>
      <c r="BL7" s="478"/>
      <c r="BM7" s="479"/>
      <c r="BN7" s="927">
        <f t="shared" si="22"/>
        <v>0</v>
      </c>
      <c r="BO7" s="480" t="e">
        <f t="shared" si="23"/>
        <v>#DIV/0!</v>
      </c>
      <c r="BP7" s="477"/>
      <c r="BQ7" s="478"/>
      <c r="BR7" s="479"/>
      <c r="BS7" s="927">
        <f t="shared" si="24"/>
        <v>0</v>
      </c>
      <c r="BT7" s="480" t="e">
        <f t="shared" ref="BT7" si="49">SUM(BR7/BQ7)</f>
        <v>#DIV/0!</v>
      </c>
      <c r="BU7" s="477"/>
      <c r="BV7" s="478"/>
      <c r="BW7" s="479"/>
      <c r="BX7" s="927">
        <f t="shared" si="43"/>
        <v>0</v>
      </c>
      <c r="BY7" s="480" t="e">
        <f t="shared" si="26"/>
        <v>#DIV/0!</v>
      </c>
      <c r="BZ7" s="477"/>
      <c r="CA7" s="478"/>
      <c r="CB7" s="479"/>
      <c r="CC7" s="927">
        <f t="shared" si="45"/>
        <v>0</v>
      </c>
      <c r="CD7" s="480" t="e">
        <f t="shared" si="27"/>
        <v>#DIV/0!</v>
      </c>
      <c r="CE7" s="477"/>
      <c r="CF7" s="478"/>
      <c r="CG7" s="479"/>
      <c r="CH7" s="462">
        <f t="shared" si="44"/>
        <v>0</v>
      </c>
      <c r="CI7" s="480" t="e">
        <f t="shared" ref="CI7" si="50">SUM(CG7/CF7)</f>
        <v>#DIV/0!</v>
      </c>
      <c r="CJ7" s="477"/>
      <c r="CK7" s="478"/>
      <c r="CL7" s="479"/>
      <c r="CM7" s="480" t="e">
        <f t="shared" si="29"/>
        <v>#DIV/0!</v>
      </c>
      <c r="CN7" s="477"/>
      <c r="CO7" s="478"/>
      <c r="CP7" s="479"/>
      <c r="CQ7" s="479"/>
      <c r="CR7" s="480" t="e">
        <f t="shared" ref="CR7" si="51">SUM(CP7/CO7)</f>
        <v>#DIV/0!</v>
      </c>
      <c r="CS7" s="477"/>
      <c r="CT7" s="478"/>
      <c r="CU7" s="479"/>
      <c r="CV7" s="479"/>
      <c r="CW7" s="480" t="e">
        <f t="shared" ref="CW7" si="52">SUM(CU7/CT7)</f>
        <v>#DIV/0!</v>
      </c>
      <c r="CX7" s="477"/>
      <c r="CY7" s="478"/>
      <c r="CZ7" s="479"/>
      <c r="DA7" s="479"/>
      <c r="DB7" s="480" t="e">
        <f t="shared" ref="DB7" si="53">SUM(CZ7/CY7)</f>
        <v>#DIV/0!</v>
      </c>
      <c r="DC7" s="477"/>
      <c r="DD7" s="478"/>
      <c r="DE7" s="479"/>
      <c r="DF7" s="479"/>
      <c r="DG7" s="480" t="e">
        <f t="shared" ref="DG7" si="54">SUM(DE7/DD7)</f>
        <v>#DIV/0!</v>
      </c>
      <c r="DH7" s="477"/>
      <c r="DI7" s="478"/>
      <c r="DJ7" s="479"/>
      <c r="DK7" s="479"/>
      <c r="DL7" s="480" t="e">
        <f t="shared" ref="DL7" si="55">SUM(DJ7/DI7)</f>
        <v>#DIV/0!</v>
      </c>
      <c r="DM7" s="477"/>
      <c r="DN7" s="478"/>
      <c r="DO7" s="479"/>
      <c r="DP7" s="479"/>
      <c r="DQ7" s="480" t="e">
        <f t="shared" ref="DQ7" si="56">SUM(DO7/DN7)</f>
        <v>#DIV/0!</v>
      </c>
      <c r="DR7" s="477"/>
    </row>
    <row r="8" spans="1:136" s="481" customFormat="1" ht="19.95" customHeight="1" thickBot="1" x14ac:dyDescent="0.35">
      <c r="A8" s="778">
        <v>5</v>
      </c>
      <c r="B8" s="738" t="str">
        <f>'Deelnemers bestand'!C8</f>
        <v>Reusken Harry  &lt; 18,30 avond &gt;</v>
      </c>
      <c r="C8" s="760">
        <f>'Deelnemers bestand'!B8</f>
        <v>1</v>
      </c>
      <c r="D8" s="739">
        <f t="shared" si="36"/>
        <v>0.4</v>
      </c>
      <c r="E8" s="574">
        <f>'Deelnemers bestand'!D8</f>
        <v>12</v>
      </c>
      <c r="F8" s="572">
        <f t="shared" si="0"/>
        <v>0.47686832740213525</v>
      </c>
      <c r="G8" s="555">
        <f t="shared" si="1"/>
        <v>14.306049822064058</v>
      </c>
      <c r="H8" s="740">
        <f t="shared" si="2"/>
        <v>14</v>
      </c>
      <c r="I8" s="741">
        <f>F8/D8*100</f>
        <v>119.21708185053382</v>
      </c>
      <c r="J8" s="575">
        <f>SUM(P8,U8,Z8,AE8,AJ8,AO8,AT8,AY8,BD8,BI8,BN8,BS8,BX8,CC8,CH8)</f>
        <v>11.166666666666668</v>
      </c>
      <c r="K8" s="742">
        <f t="shared" si="4"/>
        <v>281</v>
      </c>
      <c r="L8" s="743">
        <f t="shared" si="5"/>
        <v>134</v>
      </c>
      <c r="M8" s="744">
        <f t="shared" si="6"/>
        <v>12</v>
      </c>
      <c r="N8" s="471">
        <v>24</v>
      </c>
      <c r="O8" s="473">
        <v>14</v>
      </c>
      <c r="P8" s="454">
        <f t="shared" si="7"/>
        <v>1.1666666666666667</v>
      </c>
      <c r="Q8" s="455">
        <f t="shared" si="8"/>
        <v>0.58333333333333337</v>
      </c>
      <c r="R8" s="472">
        <v>2</v>
      </c>
      <c r="S8" s="471">
        <v>30</v>
      </c>
      <c r="T8" s="473">
        <v>10</v>
      </c>
      <c r="U8" s="458">
        <f t="shared" si="9"/>
        <v>0.83333333333333337</v>
      </c>
      <c r="V8" s="455">
        <f t="shared" ref="V8:V43" si="57">SUM(T8/S8)</f>
        <v>0.33333333333333331</v>
      </c>
      <c r="W8" s="470">
        <v>0</v>
      </c>
      <c r="X8" s="471">
        <v>25</v>
      </c>
      <c r="Y8" s="473">
        <v>14</v>
      </c>
      <c r="Z8" s="458">
        <f t="shared" si="38"/>
        <v>1.1666666666666667</v>
      </c>
      <c r="AA8" s="459">
        <f t="shared" si="11"/>
        <v>0.56000000000000005</v>
      </c>
      <c r="AB8" s="472">
        <v>2</v>
      </c>
      <c r="AC8" s="474">
        <v>22</v>
      </c>
      <c r="AD8" s="475">
        <v>7</v>
      </c>
      <c r="AE8" s="462">
        <f t="shared" si="39"/>
        <v>0.58333333333333337</v>
      </c>
      <c r="AF8" s="459">
        <f t="shared" si="12"/>
        <v>0.31818181818181818</v>
      </c>
      <c r="AG8" s="476">
        <v>0</v>
      </c>
      <c r="AH8" s="474">
        <v>22</v>
      </c>
      <c r="AI8" s="475">
        <v>14</v>
      </c>
      <c r="AJ8" s="462">
        <f t="shared" si="40"/>
        <v>1.1666666666666667</v>
      </c>
      <c r="AK8" s="459">
        <f t="shared" si="13"/>
        <v>0.63636363636363635</v>
      </c>
      <c r="AL8" s="476">
        <v>2</v>
      </c>
      <c r="AM8" s="474">
        <v>18</v>
      </c>
      <c r="AN8" s="475">
        <v>14</v>
      </c>
      <c r="AO8" s="462">
        <f t="shared" si="41"/>
        <v>1.1666666666666667</v>
      </c>
      <c r="AP8" s="459">
        <f t="shared" si="14"/>
        <v>0.77777777777777779</v>
      </c>
      <c r="AQ8" s="477">
        <v>2</v>
      </c>
      <c r="AR8" s="478">
        <v>26</v>
      </c>
      <c r="AS8" s="479">
        <v>2</v>
      </c>
      <c r="AT8" s="462">
        <f t="shared" si="42"/>
        <v>0.16666666666666666</v>
      </c>
      <c r="AU8" s="467">
        <f t="shared" si="15"/>
        <v>7.6923076923076927E-2</v>
      </c>
      <c r="AV8" s="477">
        <v>0</v>
      </c>
      <c r="AW8" s="478">
        <v>20</v>
      </c>
      <c r="AX8" s="479">
        <v>14</v>
      </c>
      <c r="AY8" s="462">
        <f t="shared" si="16"/>
        <v>1.1666666666666667</v>
      </c>
      <c r="AZ8" s="467">
        <f t="shared" si="17"/>
        <v>0.7</v>
      </c>
      <c r="BA8" s="477">
        <v>2</v>
      </c>
      <c r="BB8" s="478">
        <v>17</v>
      </c>
      <c r="BC8" s="479">
        <v>13</v>
      </c>
      <c r="BD8" s="927">
        <f t="shared" si="18"/>
        <v>1.0833333333333333</v>
      </c>
      <c r="BE8" s="480">
        <f t="shared" ref="BE8:BE14" si="58">SUM(BC8/BB8)</f>
        <v>0.76470588235294112</v>
      </c>
      <c r="BF8" s="477">
        <v>0</v>
      </c>
      <c r="BG8" s="478">
        <v>24</v>
      </c>
      <c r="BH8" s="479">
        <v>14</v>
      </c>
      <c r="BI8" s="927">
        <f t="shared" si="20"/>
        <v>1.1666666666666667</v>
      </c>
      <c r="BJ8" s="480">
        <f t="shared" ref="BJ8:BJ14" si="59">SUM(BH8/BG8)</f>
        <v>0.58333333333333337</v>
      </c>
      <c r="BK8" s="477">
        <v>2</v>
      </c>
      <c r="BL8" s="478"/>
      <c r="BM8" s="479"/>
      <c r="BN8" s="927">
        <f t="shared" si="22"/>
        <v>0</v>
      </c>
      <c r="BO8" s="480" t="e">
        <f t="shared" ref="BO8:BO14" si="60">SUM(BM8/BL8)</f>
        <v>#DIV/0!</v>
      </c>
      <c r="BP8" s="477"/>
      <c r="BQ8" s="478"/>
      <c r="BR8" s="479"/>
      <c r="BS8" s="927">
        <f t="shared" si="24"/>
        <v>0</v>
      </c>
      <c r="BT8" s="480" t="e">
        <f t="shared" ref="BT8:BT14" si="61">SUM(BR8/BQ8)</f>
        <v>#DIV/0!</v>
      </c>
      <c r="BU8" s="477"/>
      <c r="BV8" s="478"/>
      <c r="BW8" s="479"/>
      <c r="BX8" s="927">
        <f t="shared" si="43"/>
        <v>0</v>
      </c>
      <c r="BY8" s="480" t="e">
        <f t="shared" si="26"/>
        <v>#DIV/0!</v>
      </c>
      <c r="BZ8" s="477"/>
      <c r="CA8" s="478">
        <v>30</v>
      </c>
      <c r="CB8" s="479">
        <v>4</v>
      </c>
      <c r="CC8" s="927">
        <f t="shared" si="45"/>
        <v>0.33333333333333331</v>
      </c>
      <c r="CD8" s="480">
        <f t="shared" si="27"/>
        <v>0.13333333333333333</v>
      </c>
      <c r="CE8" s="477">
        <v>0</v>
      </c>
      <c r="CF8" s="951">
        <v>23</v>
      </c>
      <c r="CG8" s="952">
        <v>14</v>
      </c>
      <c r="CH8" s="953">
        <f t="shared" si="44"/>
        <v>1.1666666666666667</v>
      </c>
      <c r="CI8" s="954">
        <f t="shared" ref="CI8:CI14" si="62">SUM(CG8/CF8)</f>
        <v>0.60869565217391308</v>
      </c>
      <c r="CJ8" s="955">
        <v>2</v>
      </c>
      <c r="CK8" s="478"/>
      <c r="CL8" s="479"/>
      <c r="CM8" s="480" t="e">
        <f t="shared" si="29"/>
        <v>#DIV/0!</v>
      </c>
      <c r="CN8" s="477"/>
      <c r="CO8" s="478"/>
      <c r="CP8" s="479"/>
      <c r="CQ8" s="479"/>
      <c r="CR8" s="480" t="e">
        <f t="shared" ref="CR8:CR14" si="63">SUM(CP8/CO8)</f>
        <v>#DIV/0!</v>
      </c>
      <c r="CS8" s="477"/>
      <c r="CT8" s="478"/>
      <c r="CU8" s="479"/>
      <c r="CV8" s="479"/>
      <c r="CW8" s="480" t="e">
        <f t="shared" ref="CW8:CW14" si="64">SUM(CU8/CT8)</f>
        <v>#DIV/0!</v>
      </c>
      <c r="CX8" s="477"/>
      <c r="CY8" s="478"/>
      <c r="CZ8" s="479"/>
      <c r="DA8" s="479"/>
      <c r="DB8" s="480" t="e">
        <f t="shared" ref="DB8:DB14" si="65">SUM(CZ8/CY8)</f>
        <v>#DIV/0!</v>
      </c>
      <c r="DC8" s="477"/>
      <c r="DD8" s="478"/>
      <c r="DE8" s="479"/>
      <c r="DF8" s="479"/>
      <c r="DG8" s="480" t="e">
        <f t="shared" ref="DG8:DG14" si="66">SUM(DE8/DD8)</f>
        <v>#DIV/0!</v>
      </c>
      <c r="DH8" s="477"/>
      <c r="DI8" s="478"/>
      <c r="DJ8" s="479"/>
      <c r="DK8" s="479"/>
      <c r="DL8" s="480" t="e">
        <f t="shared" ref="DL8:DL14" si="67">SUM(DJ8/DI8)</f>
        <v>#DIV/0!</v>
      </c>
      <c r="DM8" s="477"/>
      <c r="DN8" s="478"/>
      <c r="DO8" s="479"/>
      <c r="DP8" s="479"/>
      <c r="DQ8" s="480" t="e">
        <f t="shared" ref="DQ8:DQ14" si="68">SUM(DO8/DN8)</f>
        <v>#DIV/0!</v>
      </c>
      <c r="DR8" s="477"/>
    </row>
    <row r="9" spans="1:136" s="482" customFormat="1" ht="19.95" customHeight="1" thickBot="1" x14ac:dyDescent="0.35">
      <c r="A9" s="779">
        <v>6</v>
      </c>
      <c r="B9" s="728" t="str">
        <f>'Deelnemers bestand'!C9</f>
        <v>Hoogeboom Henny  &lt; 13,15 s'middags &gt;</v>
      </c>
      <c r="C9" s="759">
        <f>'Deelnemers bestand'!B9</f>
        <v>2</v>
      </c>
      <c r="D9" s="729">
        <f t="shared" si="36"/>
        <v>0.43333333333333335</v>
      </c>
      <c r="E9" s="730">
        <f>'Deelnemers bestand'!D9</f>
        <v>13</v>
      </c>
      <c r="F9" s="731">
        <f t="shared" si="0"/>
        <v>0.41111111111111109</v>
      </c>
      <c r="G9" s="732">
        <f t="shared" si="1"/>
        <v>12.333333333333332</v>
      </c>
      <c r="H9" s="733">
        <f t="shared" si="2"/>
        <v>8</v>
      </c>
      <c r="I9" s="734">
        <f t="shared" si="3"/>
        <v>94.871794871794862</v>
      </c>
      <c r="J9" s="575">
        <f t="shared" ref="J9:J43" si="69">SUM(P9,U9,Z9,AE9,AJ9,AO9,AT9,AY9,BD9,BI9,BN9,BS9,BX9,CC9,CH9)</f>
        <v>5.6923076923076916</v>
      </c>
      <c r="K9" s="735">
        <f t="shared" si="4"/>
        <v>180</v>
      </c>
      <c r="L9" s="736">
        <f t="shared" si="5"/>
        <v>74</v>
      </c>
      <c r="M9" s="737">
        <f t="shared" si="6"/>
        <v>7</v>
      </c>
      <c r="N9" s="471">
        <v>29</v>
      </c>
      <c r="O9" s="473">
        <v>14</v>
      </c>
      <c r="P9" s="454">
        <f t="shared" si="7"/>
        <v>1.0769230769230769</v>
      </c>
      <c r="Q9" s="455">
        <f t="shared" si="8"/>
        <v>0.48275862068965519</v>
      </c>
      <c r="R9" s="472">
        <v>2</v>
      </c>
      <c r="S9" s="471">
        <v>16</v>
      </c>
      <c r="T9" s="473">
        <v>14</v>
      </c>
      <c r="U9" s="458">
        <f t="shared" si="9"/>
        <v>1.0769230769230769</v>
      </c>
      <c r="V9" s="455">
        <f t="shared" si="57"/>
        <v>0.875</v>
      </c>
      <c r="W9" s="470">
        <v>2</v>
      </c>
      <c r="X9" s="471">
        <v>30</v>
      </c>
      <c r="Y9" s="473">
        <v>5</v>
      </c>
      <c r="Z9" s="458">
        <f t="shared" si="38"/>
        <v>0.38461538461538464</v>
      </c>
      <c r="AA9" s="459">
        <f t="shared" si="11"/>
        <v>0.16666666666666666</v>
      </c>
      <c r="AB9" s="472">
        <v>0</v>
      </c>
      <c r="AC9" s="474">
        <v>26</v>
      </c>
      <c r="AD9" s="475">
        <v>14</v>
      </c>
      <c r="AE9" s="462">
        <f t="shared" si="39"/>
        <v>1.0769230769230769</v>
      </c>
      <c r="AF9" s="459">
        <f t="shared" si="12"/>
        <v>0.53846153846153844</v>
      </c>
      <c r="AG9" s="476">
        <v>2</v>
      </c>
      <c r="AH9" s="474">
        <v>21</v>
      </c>
      <c r="AI9" s="475">
        <v>8</v>
      </c>
      <c r="AJ9" s="462">
        <f t="shared" si="40"/>
        <v>0.61538461538461542</v>
      </c>
      <c r="AK9" s="459">
        <f t="shared" si="13"/>
        <v>0.38095238095238093</v>
      </c>
      <c r="AL9" s="476">
        <v>0</v>
      </c>
      <c r="AM9" s="474">
        <v>30</v>
      </c>
      <c r="AN9" s="475">
        <v>13</v>
      </c>
      <c r="AO9" s="462">
        <f t="shared" si="41"/>
        <v>1</v>
      </c>
      <c r="AP9" s="459">
        <f t="shared" si="14"/>
        <v>0.43333333333333335</v>
      </c>
      <c r="AQ9" s="477">
        <v>2</v>
      </c>
      <c r="AR9" s="478">
        <v>28</v>
      </c>
      <c r="AS9" s="479">
        <v>6</v>
      </c>
      <c r="AT9" s="462">
        <f t="shared" si="42"/>
        <v>0.46153846153846156</v>
      </c>
      <c r="AU9" s="467">
        <f t="shared" si="15"/>
        <v>0.21428571428571427</v>
      </c>
      <c r="AV9" s="477">
        <v>0</v>
      </c>
      <c r="AW9" s="478"/>
      <c r="AX9" s="479"/>
      <c r="AY9" s="462">
        <f t="shared" si="16"/>
        <v>0</v>
      </c>
      <c r="AZ9" s="467" t="e">
        <f t="shared" si="17"/>
        <v>#DIV/0!</v>
      </c>
      <c r="BA9" s="477"/>
      <c r="BB9" s="478"/>
      <c r="BC9" s="479"/>
      <c r="BD9" s="927">
        <f t="shared" si="18"/>
        <v>0</v>
      </c>
      <c r="BE9" s="480" t="e">
        <f t="shared" si="58"/>
        <v>#DIV/0!</v>
      </c>
      <c r="BF9" s="477"/>
      <c r="BG9" s="478"/>
      <c r="BH9" s="479"/>
      <c r="BI9" s="927">
        <f t="shared" si="20"/>
        <v>0</v>
      </c>
      <c r="BJ9" s="480" t="e">
        <f t="shared" si="59"/>
        <v>#DIV/0!</v>
      </c>
      <c r="BK9" s="477"/>
      <c r="BL9" s="478"/>
      <c r="BM9" s="479"/>
      <c r="BN9" s="927">
        <f t="shared" si="22"/>
        <v>0</v>
      </c>
      <c r="BO9" s="480" t="e">
        <f t="shared" si="60"/>
        <v>#DIV/0!</v>
      </c>
      <c r="BP9" s="477"/>
      <c r="BQ9" s="478"/>
      <c r="BR9" s="479"/>
      <c r="BS9" s="927">
        <f t="shared" si="24"/>
        <v>0</v>
      </c>
      <c r="BT9" s="480" t="e">
        <f t="shared" si="61"/>
        <v>#DIV/0!</v>
      </c>
      <c r="BU9" s="477"/>
      <c r="BV9" s="478"/>
      <c r="BW9" s="479"/>
      <c r="BX9" s="927">
        <f t="shared" si="43"/>
        <v>0</v>
      </c>
      <c r="BY9" s="480" t="e">
        <f t="shared" si="26"/>
        <v>#DIV/0!</v>
      </c>
      <c r="BZ9" s="477"/>
      <c r="CA9" s="478"/>
      <c r="CB9" s="479"/>
      <c r="CC9" s="927">
        <f t="shared" si="45"/>
        <v>0</v>
      </c>
      <c r="CD9" s="480" t="e">
        <f t="shared" si="27"/>
        <v>#DIV/0!</v>
      </c>
      <c r="CE9" s="477"/>
      <c r="CF9" s="478"/>
      <c r="CG9" s="479"/>
      <c r="CH9" s="462">
        <f t="shared" si="44"/>
        <v>0</v>
      </c>
      <c r="CI9" s="480" t="e">
        <f t="shared" si="62"/>
        <v>#DIV/0!</v>
      </c>
      <c r="CJ9" s="477"/>
      <c r="CK9" s="478"/>
      <c r="CL9" s="479"/>
      <c r="CM9" s="480" t="e">
        <f t="shared" si="29"/>
        <v>#DIV/0!</v>
      </c>
      <c r="CN9" s="477"/>
      <c r="CO9" s="478"/>
      <c r="CP9" s="479"/>
      <c r="CQ9" s="479"/>
      <c r="CR9" s="480" t="e">
        <f t="shared" si="63"/>
        <v>#DIV/0!</v>
      </c>
      <c r="CS9" s="477"/>
      <c r="CT9" s="478"/>
      <c r="CU9" s="479"/>
      <c r="CV9" s="479"/>
      <c r="CW9" s="480" t="e">
        <f t="shared" si="64"/>
        <v>#DIV/0!</v>
      </c>
      <c r="CX9" s="477"/>
      <c r="CY9" s="478"/>
      <c r="CZ9" s="479"/>
      <c r="DA9" s="479"/>
      <c r="DB9" s="480" t="e">
        <f t="shared" si="65"/>
        <v>#DIV/0!</v>
      </c>
      <c r="DC9" s="477"/>
      <c r="DD9" s="478"/>
      <c r="DE9" s="479"/>
      <c r="DF9" s="479"/>
      <c r="DG9" s="480" t="e">
        <f t="shared" si="66"/>
        <v>#DIV/0!</v>
      </c>
      <c r="DH9" s="477"/>
      <c r="DI9" s="478"/>
      <c r="DJ9" s="479"/>
      <c r="DK9" s="479"/>
      <c r="DL9" s="480" t="e">
        <f t="shared" si="67"/>
        <v>#DIV/0!</v>
      </c>
      <c r="DM9" s="477"/>
      <c r="DN9" s="478"/>
      <c r="DO9" s="479"/>
      <c r="DP9" s="479"/>
      <c r="DQ9" s="480" t="e">
        <f t="shared" si="68"/>
        <v>#DIV/0!</v>
      </c>
      <c r="DR9" s="477"/>
    </row>
    <row r="10" spans="1:136" s="482" customFormat="1" ht="19.95" customHeight="1" thickBot="1" x14ac:dyDescent="0.35">
      <c r="A10" s="777">
        <v>7</v>
      </c>
      <c r="B10" s="663" t="str">
        <f>'Deelnemers bestand'!C10</f>
        <v>Kolfschoten Tom  &lt; 13,15 s'middags &gt;</v>
      </c>
      <c r="C10" s="758">
        <f>'Deelnemers bestand'!B10</f>
        <v>2</v>
      </c>
      <c r="D10" s="660">
        <f t="shared" si="36"/>
        <v>0.46666666666666667</v>
      </c>
      <c r="E10" s="445">
        <f>'Deelnemers bestand'!D10</f>
        <v>14</v>
      </c>
      <c r="F10" s="446">
        <f t="shared" si="0"/>
        <v>0.375</v>
      </c>
      <c r="G10" s="447">
        <f t="shared" si="1"/>
        <v>11.25</v>
      </c>
      <c r="H10" s="448">
        <f t="shared" si="2"/>
        <v>2</v>
      </c>
      <c r="I10" s="449">
        <f t="shared" si="3"/>
        <v>80.357142857142861</v>
      </c>
      <c r="J10" s="575">
        <f t="shared" si="69"/>
        <v>3</v>
      </c>
      <c r="K10" s="450">
        <f t="shared" si="4"/>
        <v>112</v>
      </c>
      <c r="L10" s="469">
        <f t="shared" si="5"/>
        <v>42</v>
      </c>
      <c r="M10" s="470">
        <f t="shared" si="6"/>
        <v>4</v>
      </c>
      <c r="N10" s="471">
        <v>29</v>
      </c>
      <c r="O10" s="473">
        <v>13</v>
      </c>
      <c r="P10" s="454">
        <f t="shared" si="7"/>
        <v>0.9285714285714286</v>
      </c>
      <c r="Q10" s="455">
        <f t="shared" si="8"/>
        <v>0.44827586206896552</v>
      </c>
      <c r="R10" s="476">
        <v>0</v>
      </c>
      <c r="S10" s="471">
        <v>30</v>
      </c>
      <c r="T10" s="473">
        <v>6</v>
      </c>
      <c r="U10" s="458">
        <f t="shared" si="9"/>
        <v>0.42857142857142855</v>
      </c>
      <c r="V10" s="455">
        <f t="shared" si="57"/>
        <v>0.2</v>
      </c>
      <c r="W10" s="470">
        <v>0</v>
      </c>
      <c r="X10" s="471">
        <v>23</v>
      </c>
      <c r="Y10" s="473">
        <v>14</v>
      </c>
      <c r="Z10" s="458">
        <f t="shared" si="38"/>
        <v>1</v>
      </c>
      <c r="AA10" s="459">
        <f t="shared" si="11"/>
        <v>0.60869565217391308</v>
      </c>
      <c r="AB10" s="472">
        <v>2</v>
      </c>
      <c r="AC10" s="474">
        <v>30</v>
      </c>
      <c r="AD10" s="475">
        <v>9</v>
      </c>
      <c r="AE10" s="462">
        <f t="shared" si="39"/>
        <v>0.6428571428571429</v>
      </c>
      <c r="AF10" s="459">
        <f t="shared" si="12"/>
        <v>0.3</v>
      </c>
      <c r="AG10" s="476">
        <v>0</v>
      </c>
      <c r="AH10" s="474"/>
      <c r="AI10" s="475"/>
      <c r="AJ10" s="462">
        <f t="shared" si="40"/>
        <v>0</v>
      </c>
      <c r="AK10" s="459" t="e">
        <f t="shared" si="13"/>
        <v>#DIV/0!</v>
      </c>
      <c r="AL10" s="476"/>
      <c r="AM10" s="460"/>
      <c r="AN10" s="461"/>
      <c r="AO10" s="462">
        <f t="shared" si="41"/>
        <v>0</v>
      </c>
      <c r="AP10" s="459" t="e">
        <f t="shared" si="14"/>
        <v>#DIV/0!</v>
      </c>
      <c r="AQ10" s="464"/>
      <c r="AR10" s="478"/>
      <c r="AS10" s="479"/>
      <c r="AT10" s="462">
        <f t="shared" si="42"/>
        <v>0</v>
      </c>
      <c r="AU10" s="467" t="e">
        <f t="shared" si="15"/>
        <v>#DIV/0!</v>
      </c>
      <c r="AV10" s="477"/>
      <c r="AW10" s="478"/>
      <c r="AX10" s="479"/>
      <c r="AY10" s="462">
        <f t="shared" si="16"/>
        <v>0</v>
      </c>
      <c r="AZ10" s="467" t="e">
        <f t="shared" si="17"/>
        <v>#DIV/0!</v>
      </c>
      <c r="BA10" s="477"/>
      <c r="BB10" s="478"/>
      <c r="BC10" s="479"/>
      <c r="BD10" s="927">
        <f t="shared" si="18"/>
        <v>0</v>
      </c>
      <c r="BE10" s="480" t="e">
        <f t="shared" si="58"/>
        <v>#DIV/0!</v>
      </c>
      <c r="BF10" s="477"/>
      <c r="BG10" s="478"/>
      <c r="BH10" s="479"/>
      <c r="BI10" s="927">
        <f t="shared" si="20"/>
        <v>0</v>
      </c>
      <c r="BJ10" s="480" t="e">
        <f t="shared" si="59"/>
        <v>#DIV/0!</v>
      </c>
      <c r="BK10" s="477"/>
      <c r="BL10" s="478"/>
      <c r="BM10" s="479"/>
      <c r="BN10" s="927">
        <f t="shared" si="22"/>
        <v>0</v>
      </c>
      <c r="BO10" s="480" t="e">
        <f t="shared" si="60"/>
        <v>#DIV/0!</v>
      </c>
      <c r="BP10" s="477"/>
      <c r="BQ10" s="478"/>
      <c r="BR10" s="479"/>
      <c r="BS10" s="927">
        <f t="shared" si="24"/>
        <v>0</v>
      </c>
      <c r="BT10" s="480" t="e">
        <f t="shared" si="61"/>
        <v>#DIV/0!</v>
      </c>
      <c r="BU10" s="477"/>
      <c r="BV10" s="478"/>
      <c r="BW10" s="479"/>
      <c r="BX10" s="927">
        <f t="shared" si="43"/>
        <v>0</v>
      </c>
      <c r="BY10" s="480" t="e">
        <f t="shared" si="26"/>
        <v>#DIV/0!</v>
      </c>
      <c r="BZ10" s="477"/>
      <c r="CA10" s="478"/>
      <c r="CB10" s="479"/>
      <c r="CC10" s="927">
        <f t="shared" si="45"/>
        <v>0</v>
      </c>
      <c r="CD10" s="480" t="e">
        <f t="shared" si="27"/>
        <v>#DIV/0!</v>
      </c>
      <c r="CE10" s="477"/>
      <c r="CF10" s="478"/>
      <c r="CG10" s="479"/>
      <c r="CH10" s="462">
        <f t="shared" si="44"/>
        <v>0</v>
      </c>
      <c r="CI10" s="480" t="e">
        <f t="shared" si="62"/>
        <v>#DIV/0!</v>
      </c>
      <c r="CJ10" s="477"/>
      <c r="CK10" s="478"/>
      <c r="CL10" s="479"/>
      <c r="CM10" s="480" t="e">
        <f t="shared" si="29"/>
        <v>#DIV/0!</v>
      </c>
      <c r="CN10" s="477"/>
      <c r="CO10" s="478"/>
      <c r="CP10" s="479"/>
      <c r="CQ10" s="479"/>
      <c r="CR10" s="480" t="e">
        <f t="shared" si="63"/>
        <v>#DIV/0!</v>
      </c>
      <c r="CS10" s="477"/>
      <c r="CT10" s="478"/>
      <c r="CU10" s="479"/>
      <c r="CV10" s="479"/>
      <c r="CW10" s="480" t="e">
        <f t="shared" si="64"/>
        <v>#DIV/0!</v>
      </c>
      <c r="CX10" s="477"/>
      <c r="CY10" s="478"/>
      <c r="CZ10" s="479"/>
      <c r="DA10" s="479"/>
      <c r="DB10" s="480" t="e">
        <f t="shared" si="65"/>
        <v>#DIV/0!</v>
      </c>
      <c r="DC10" s="477"/>
      <c r="DD10" s="478"/>
      <c r="DE10" s="479"/>
      <c r="DF10" s="479"/>
      <c r="DG10" s="480" t="e">
        <f t="shared" si="66"/>
        <v>#DIV/0!</v>
      </c>
      <c r="DH10" s="477"/>
      <c r="DI10" s="478"/>
      <c r="DJ10" s="479"/>
      <c r="DK10" s="479"/>
      <c r="DL10" s="480" t="e">
        <f t="shared" si="67"/>
        <v>#DIV/0!</v>
      </c>
      <c r="DM10" s="477"/>
      <c r="DN10" s="478"/>
      <c r="DO10" s="479"/>
      <c r="DP10" s="479"/>
      <c r="DQ10" s="480" t="e">
        <f t="shared" si="68"/>
        <v>#DIV/0!</v>
      </c>
      <c r="DR10" s="477"/>
    </row>
    <row r="11" spans="1:136" s="482" customFormat="1" ht="19.95" customHeight="1" thickBot="1" x14ac:dyDescent="0.35">
      <c r="A11" s="777">
        <v>8</v>
      </c>
      <c r="B11" s="663" t="str">
        <f>'Deelnemers bestand'!C11</f>
        <v>Wissel de Ben &lt; 12,30 Smiddags of vroeg avond &gt;</v>
      </c>
      <c r="C11" s="758">
        <f>'Deelnemers bestand'!B11</f>
        <v>2</v>
      </c>
      <c r="D11" s="660">
        <f t="shared" si="36"/>
        <v>0.5</v>
      </c>
      <c r="E11" s="445">
        <f>'Deelnemers bestand'!D11</f>
        <v>15</v>
      </c>
      <c r="F11" s="446">
        <f t="shared" si="0"/>
        <v>0.36607142857142855</v>
      </c>
      <c r="G11" s="447">
        <f t="shared" si="1"/>
        <v>10.982142857142856</v>
      </c>
      <c r="H11" s="448">
        <f t="shared" si="2"/>
        <v>6</v>
      </c>
      <c r="I11" s="449">
        <f t="shared" si="3"/>
        <v>73.214285714285708</v>
      </c>
      <c r="J11" s="575">
        <f t="shared" si="69"/>
        <v>2.7333333333333329</v>
      </c>
      <c r="K11" s="450">
        <f t="shared" si="4"/>
        <v>112</v>
      </c>
      <c r="L11" s="469">
        <f t="shared" si="5"/>
        <v>41</v>
      </c>
      <c r="M11" s="470">
        <f t="shared" si="6"/>
        <v>4</v>
      </c>
      <c r="N11" s="471">
        <v>26</v>
      </c>
      <c r="O11" s="473">
        <v>14</v>
      </c>
      <c r="P11" s="454">
        <f t="shared" si="7"/>
        <v>0.93333333333333335</v>
      </c>
      <c r="Q11" s="455">
        <f t="shared" si="8"/>
        <v>0.53846153846153844</v>
      </c>
      <c r="R11" s="472">
        <v>2</v>
      </c>
      <c r="S11" s="471">
        <v>30</v>
      </c>
      <c r="T11" s="473">
        <v>11</v>
      </c>
      <c r="U11" s="458">
        <f t="shared" si="9"/>
        <v>0.73333333333333328</v>
      </c>
      <c r="V11" s="455">
        <f t="shared" si="57"/>
        <v>0.36666666666666664</v>
      </c>
      <c r="W11" s="470">
        <v>2</v>
      </c>
      <c r="X11" s="471">
        <v>26</v>
      </c>
      <c r="Y11" s="473">
        <v>6</v>
      </c>
      <c r="Z11" s="458">
        <f t="shared" si="38"/>
        <v>0.4</v>
      </c>
      <c r="AA11" s="459">
        <f t="shared" si="11"/>
        <v>0.23076923076923078</v>
      </c>
      <c r="AB11" s="472">
        <v>0</v>
      </c>
      <c r="AC11" s="474">
        <v>30</v>
      </c>
      <c r="AD11" s="475">
        <v>10</v>
      </c>
      <c r="AE11" s="462">
        <f t="shared" si="39"/>
        <v>0.66666666666666663</v>
      </c>
      <c r="AF11" s="459">
        <f t="shared" si="12"/>
        <v>0.33333333333333331</v>
      </c>
      <c r="AG11" s="476">
        <v>2</v>
      </c>
      <c r="AH11" s="474"/>
      <c r="AI11" s="475"/>
      <c r="AJ11" s="462">
        <f t="shared" si="40"/>
        <v>0</v>
      </c>
      <c r="AK11" s="459" t="e">
        <f t="shared" si="13"/>
        <v>#DIV/0!</v>
      </c>
      <c r="AL11" s="476"/>
      <c r="AM11" s="474"/>
      <c r="AN11" s="475"/>
      <c r="AO11" s="462">
        <f t="shared" si="41"/>
        <v>0</v>
      </c>
      <c r="AP11" s="459" t="e">
        <f t="shared" si="14"/>
        <v>#DIV/0!</v>
      </c>
      <c r="AQ11" s="477"/>
      <c r="AR11" s="483"/>
      <c r="AS11" s="484"/>
      <c r="AT11" s="462">
        <f t="shared" si="42"/>
        <v>0</v>
      </c>
      <c r="AU11" s="467" t="e">
        <f t="shared" si="15"/>
        <v>#DIV/0!</v>
      </c>
      <c r="AV11" s="485"/>
      <c r="AW11" s="483"/>
      <c r="AX11" s="484"/>
      <c r="AY11" s="462">
        <f t="shared" si="16"/>
        <v>0</v>
      </c>
      <c r="AZ11" s="467" t="e">
        <f t="shared" si="17"/>
        <v>#DIV/0!</v>
      </c>
      <c r="BA11" s="485"/>
      <c r="BB11" s="483"/>
      <c r="BC11" s="484"/>
      <c r="BD11" s="927">
        <f t="shared" si="18"/>
        <v>0</v>
      </c>
      <c r="BE11" s="486" t="e">
        <f t="shared" si="58"/>
        <v>#DIV/0!</v>
      </c>
      <c r="BF11" s="485"/>
      <c r="BG11" s="483"/>
      <c r="BH11" s="484"/>
      <c r="BI11" s="932">
        <f t="shared" si="20"/>
        <v>0</v>
      </c>
      <c r="BJ11" s="486" t="e">
        <f t="shared" si="59"/>
        <v>#DIV/0!</v>
      </c>
      <c r="BK11" s="485"/>
      <c r="BL11" s="483"/>
      <c r="BM11" s="484"/>
      <c r="BN11" s="932">
        <f t="shared" ref="BN11:BN29" si="70">BM11/E11</f>
        <v>0</v>
      </c>
      <c r="BO11" s="486" t="e">
        <f t="shared" si="60"/>
        <v>#DIV/0!</v>
      </c>
      <c r="BP11" s="485"/>
      <c r="BQ11" s="483"/>
      <c r="BR11" s="484"/>
      <c r="BS11" s="932">
        <f t="shared" ref="BS11:BS29" si="71">BR11/E11</f>
        <v>0</v>
      </c>
      <c r="BT11" s="486" t="e">
        <f t="shared" si="61"/>
        <v>#DIV/0!</v>
      </c>
      <c r="BU11" s="485"/>
      <c r="BV11" s="483"/>
      <c r="BW11" s="484"/>
      <c r="BX11" s="927">
        <f t="shared" si="43"/>
        <v>0</v>
      </c>
      <c r="BY11" s="486" t="e">
        <f t="shared" si="26"/>
        <v>#DIV/0!</v>
      </c>
      <c r="BZ11" s="485"/>
      <c r="CA11" s="478"/>
      <c r="CB11" s="479"/>
      <c r="CC11" s="927">
        <f t="shared" si="45"/>
        <v>0</v>
      </c>
      <c r="CD11" s="487" t="e">
        <f t="shared" si="27"/>
        <v>#DIV/0!</v>
      </c>
      <c r="CE11" s="477"/>
      <c r="CF11" s="483"/>
      <c r="CG11" s="484"/>
      <c r="CH11" s="462">
        <f t="shared" si="44"/>
        <v>0</v>
      </c>
      <c r="CI11" s="480" t="e">
        <f t="shared" si="62"/>
        <v>#DIV/0!</v>
      </c>
      <c r="CJ11" s="477"/>
      <c r="CK11" s="478"/>
      <c r="CL11" s="479"/>
      <c r="CM11" s="480" t="e">
        <f t="shared" si="29"/>
        <v>#DIV/0!</v>
      </c>
      <c r="CN11" s="477"/>
      <c r="CO11" s="478"/>
      <c r="CP11" s="479"/>
      <c r="CQ11" s="479"/>
      <c r="CR11" s="480" t="e">
        <f t="shared" si="63"/>
        <v>#DIV/0!</v>
      </c>
      <c r="CS11" s="477"/>
      <c r="CT11" s="478"/>
      <c r="CU11" s="479"/>
      <c r="CV11" s="479"/>
      <c r="CW11" s="480" t="e">
        <f t="shared" si="64"/>
        <v>#DIV/0!</v>
      </c>
      <c r="CX11" s="477"/>
      <c r="CY11" s="478"/>
      <c r="CZ11" s="479"/>
      <c r="DA11" s="479"/>
      <c r="DB11" s="480" t="e">
        <f t="shared" si="65"/>
        <v>#DIV/0!</v>
      </c>
      <c r="DC11" s="477"/>
      <c r="DD11" s="478"/>
      <c r="DE11" s="479"/>
      <c r="DF11" s="479"/>
      <c r="DG11" s="480" t="e">
        <f t="shared" si="66"/>
        <v>#DIV/0!</v>
      </c>
      <c r="DH11" s="477"/>
      <c r="DI11" s="478"/>
      <c r="DJ11" s="479"/>
      <c r="DK11" s="479"/>
      <c r="DL11" s="480" t="e">
        <f t="shared" si="67"/>
        <v>#DIV/0!</v>
      </c>
      <c r="DM11" s="477"/>
      <c r="DN11" s="478"/>
      <c r="DO11" s="479"/>
      <c r="DP11" s="479"/>
      <c r="DQ11" s="480" t="e">
        <f t="shared" si="68"/>
        <v>#DIV/0!</v>
      </c>
      <c r="DR11" s="477"/>
    </row>
    <row r="12" spans="1:136" s="482" customFormat="1" ht="19.95" customHeight="1" thickBot="1" x14ac:dyDescent="0.35">
      <c r="A12" s="777">
        <v>9</v>
      </c>
      <c r="B12" s="663" t="str">
        <f>'Deelnemers bestand'!C12</f>
        <v>Kuijer Joop &lt;hele dag &gt;</v>
      </c>
      <c r="C12" s="758">
        <f>'Deelnemers bestand'!B12</f>
        <v>2</v>
      </c>
      <c r="D12" s="660">
        <f t="shared" si="36"/>
        <v>0.46666666666666667</v>
      </c>
      <c r="E12" s="445">
        <f>'Deelnemers bestand'!D12</f>
        <v>14</v>
      </c>
      <c r="F12" s="446">
        <f t="shared" si="0"/>
        <v>0.27380952380952384</v>
      </c>
      <c r="G12" s="447">
        <f t="shared" si="1"/>
        <v>8.2142857142857153</v>
      </c>
      <c r="H12" s="448">
        <f t="shared" si="2"/>
        <v>0</v>
      </c>
      <c r="I12" s="449">
        <f t="shared" si="3"/>
        <v>58.673469387755105</v>
      </c>
      <c r="J12" s="575">
        <f t="shared" si="69"/>
        <v>1.642857142857143</v>
      </c>
      <c r="K12" s="450">
        <f t="shared" si="4"/>
        <v>84</v>
      </c>
      <c r="L12" s="469">
        <f t="shared" si="5"/>
        <v>23</v>
      </c>
      <c r="M12" s="470">
        <f t="shared" si="6"/>
        <v>4</v>
      </c>
      <c r="N12" s="471">
        <v>16</v>
      </c>
      <c r="O12" s="473">
        <v>9</v>
      </c>
      <c r="P12" s="454">
        <f t="shared" si="7"/>
        <v>0.6428571428571429</v>
      </c>
      <c r="Q12" s="455">
        <f t="shared" si="8"/>
        <v>0.5625</v>
      </c>
      <c r="R12" s="472">
        <v>0</v>
      </c>
      <c r="S12" s="471">
        <v>15</v>
      </c>
      <c r="T12" s="473">
        <v>2</v>
      </c>
      <c r="U12" s="458">
        <f t="shared" si="9"/>
        <v>0.14285714285714285</v>
      </c>
      <c r="V12" s="455">
        <f t="shared" si="57"/>
        <v>0.13333333333333333</v>
      </c>
      <c r="W12" s="470">
        <v>0</v>
      </c>
      <c r="X12" s="471">
        <v>23</v>
      </c>
      <c r="Y12" s="473">
        <v>5</v>
      </c>
      <c r="Z12" s="458">
        <f t="shared" si="38"/>
        <v>0.35714285714285715</v>
      </c>
      <c r="AA12" s="459">
        <f t="shared" si="11"/>
        <v>0.21739130434782608</v>
      </c>
      <c r="AB12" s="472">
        <v>0</v>
      </c>
      <c r="AC12" s="474">
        <v>30</v>
      </c>
      <c r="AD12" s="475">
        <v>7</v>
      </c>
      <c r="AE12" s="462">
        <f t="shared" si="39"/>
        <v>0.5</v>
      </c>
      <c r="AF12" s="459">
        <f t="shared" si="12"/>
        <v>0.23333333333333334</v>
      </c>
      <c r="AG12" s="476">
        <v>0</v>
      </c>
      <c r="AH12" s="474"/>
      <c r="AI12" s="475"/>
      <c r="AJ12" s="462">
        <f t="shared" si="40"/>
        <v>0</v>
      </c>
      <c r="AK12" s="459" t="e">
        <f t="shared" si="13"/>
        <v>#DIV/0!</v>
      </c>
      <c r="AL12" s="476"/>
      <c r="AM12" s="474"/>
      <c r="AN12" s="475"/>
      <c r="AO12" s="462">
        <f t="shared" si="41"/>
        <v>0</v>
      </c>
      <c r="AP12" s="459" t="e">
        <f t="shared" si="14"/>
        <v>#DIV/0!</v>
      </c>
      <c r="AQ12" s="477"/>
      <c r="AR12" s="483"/>
      <c r="AS12" s="484"/>
      <c r="AT12" s="462">
        <f t="shared" si="42"/>
        <v>0</v>
      </c>
      <c r="AU12" s="467" t="e">
        <f t="shared" si="15"/>
        <v>#DIV/0!</v>
      </c>
      <c r="AV12" s="485"/>
      <c r="AW12" s="483"/>
      <c r="AX12" s="484"/>
      <c r="AY12" s="462">
        <f t="shared" si="16"/>
        <v>0</v>
      </c>
      <c r="AZ12" s="467" t="e">
        <f t="shared" si="17"/>
        <v>#DIV/0!</v>
      </c>
      <c r="BA12" s="485"/>
      <c r="BB12" s="483"/>
      <c r="BC12" s="484"/>
      <c r="BD12" s="927">
        <f t="shared" si="18"/>
        <v>0</v>
      </c>
      <c r="BE12" s="486" t="e">
        <f t="shared" si="58"/>
        <v>#DIV/0!</v>
      </c>
      <c r="BF12" s="485"/>
      <c r="BG12" s="483"/>
      <c r="BH12" s="484"/>
      <c r="BI12" s="932">
        <f t="shared" si="20"/>
        <v>0</v>
      </c>
      <c r="BJ12" s="486" t="e">
        <f t="shared" si="59"/>
        <v>#DIV/0!</v>
      </c>
      <c r="BK12" s="485"/>
      <c r="BL12" s="483"/>
      <c r="BM12" s="484"/>
      <c r="BN12" s="932">
        <f t="shared" si="70"/>
        <v>0</v>
      </c>
      <c r="BO12" s="486" t="e">
        <f t="shared" si="60"/>
        <v>#DIV/0!</v>
      </c>
      <c r="BP12" s="485"/>
      <c r="BQ12" s="483"/>
      <c r="BR12" s="484"/>
      <c r="BS12" s="932">
        <f t="shared" si="71"/>
        <v>0</v>
      </c>
      <c r="BT12" s="486" t="e">
        <f t="shared" si="61"/>
        <v>#DIV/0!</v>
      </c>
      <c r="BU12" s="485"/>
      <c r="BV12" s="483"/>
      <c r="BW12" s="484"/>
      <c r="BX12" s="927">
        <f t="shared" si="43"/>
        <v>0</v>
      </c>
      <c r="BY12" s="486" t="e">
        <f t="shared" si="26"/>
        <v>#DIV/0!</v>
      </c>
      <c r="BZ12" s="485"/>
      <c r="CA12" s="478"/>
      <c r="CB12" s="479"/>
      <c r="CC12" s="927">
        <f t="shared" si="45"/>
        <v>0</v>
      </c>
      <c r="CD12" s="487" t="e">
        <f t="shared" si="27"/>
        <v>#DIV/0!</v>
      </c>
      <c r="CE12" s="477"/>
      <c r="CF12" s="483"/>
      <c r="CG12" s="484"/>
      <c r="CH12" s="462">
        <f t="shared" si="44"/>
        <v>0</v>
      </c>
      <c r="CI12" s="480" t="e">
        <f t="shared" si="62"/>
        <v>#DIV/0!</v>
      </c>
      <c r="CJ12" s="477"/>
      <c r="CK12" s="478"/>
      <c r="CL12" s="479"/>
      <c r="CM12" s="480" t="e">
        <f t="shared" si="29"/>
        <v>#DIV/0!</v>
      </c>
      <c r="CN12" s="477"/>
      <c r="CO12" s="478"/>
      <c r="CP12" s="479"/>
      <c r="CQ12" s="479"/>
      <c r="CR12" s="480" t="e">
        <f t="shared" si="63"/>
        <v>#DIV/0!</v>
      </c>
      <c r="CS12" s="477"/>
      <c r="CT12" s="478"/>
      <c r="CU12" s="479"/>
      <c r="CV12" s="479"/>
      <c r="CW12" s="480" t="e">
        <f t="shared" si="64"/>
        <v>#DIV/0!</v>
      </c>
      <c r="CX12" s="477"/>
      <c r="CY12" s="478"/>
      <c r="CZ12" s="479"/>
      <c r="DA12" s="479"/>
      <c r="DB12" s="480" t="e">
        <f t="shared" si="65"/>
        <v>#DIV/0!</v>
      </c>
      <c r="DC12" s="477"/>
      <c r="DD12" s="478"/>
      <c r="DE12" s="479"/>
      <c r="DF12" s="479"/>
      <c r="DG12" s="480" t="e">
        <f t="shared" si="66"/>
        <v>#DIV/0!</v>
      </c>
      <c r="DH12" s="477"/>
      <c r="DI12" s="478"/>
      <c r="DJ12" s="479"/>
      <c r="DK12" s="479"/>
      <c r="DL12" s="480" t="e">
        <f t="shared" si="67"/>
        <v>#DIV/0!</v>
      </c>
      <c r="DM12" s="477"/>
      <c r="DN12" s="478"/>
      <c r="DO12" s="479"/>
      <c r="DP12" s="479"/>
      <c r="DQ12" s="480" t="e">
        <f t="shared" si="68"/>
        <v>#DIV/0!</v>
      </c>
      <c r="DR12" s="477"/>
    </row>
    <row r="13" spans="1:136" s="482" customFormat="1" ht="19.95" customHeight="1" thickBot="1" x14ac:dyDescent="0.35">
      <c r="A13" s="778">
        <v>10</v>
      </c>
      <c r="B13" s="738" t="str">
        <f>'Deelnemers bestand'!C13</f>
        <v>Oostrum Piet &lt; 12,30 hele dag &gt;</v>
      </c>
      <c r="C13" s="760">
        <f>'Deelnemers bestand'!B13</f>
        <v>2</v>
      </c>
      <c r="D13" s="739">
        <f t="shared" si="36"/>
        <v>0.43333333333333335</v>
      </c>
      <c r="E13" s="574">
        <f>'Deelnemers bestand'!D13</f>
        <v>13</v>
      </c>
      <c r="F13" s="572">
        <f t="shared" si="0"/>
        <v>0.38152610441767071</v>
      </c>
      <c r="G13" s="555">
        <f t="shared" si="1"/>
        <v>11.445783132530121</v>
      </c>
      <c r="H13" s="740">
        <f t="shared" si="2"/>
        <v>12</v>
      </c>
      <c r="I13" s="741">
        <f t="shared" si="3"/>
        <v>88.044485634847078</v>
      </c>
      <c r="J13" s="575">
        <f t="shared" si="69"/>
        <v>7.3076923076923084</v>
      </c>
      <c r="K13" s="742">
        <f t="shared" si="4"/>
        <v>249</v>
      </c>
      <c r="L13" s="743">
        <f t="shared" si="5"/>
        <v>95</v>
      </c>
      <c r="M13" s="744">
        <f t="shared" si="6"/>
        <v>10</v>
      </c>
      <c r="N13" s="471">
        <v>25</v>
      </c>
      <c r="O13" s="473">
        <v>7</v>
      </c>
      <c r="P13" s="454">
        <f t="shared" si="7"/>
        <v>0.53846153846153844</v>
      </c>
      <c r="Q13" s="455">
        <f t="shared" si="8"/>
        <v>0.28000000000000003</v>
      </c>
      <c r="R13" s="472">
        <v>0</v>
      </c>
      <c r="S13" s="471">
        <v>16</v>
      </c>
      <c r="T13" s="473">
        <v>13</v>
      </c>
      <c r="U13" s="458">
        <f t="shared" si="9"/>
        <v>1</v>
      </c>
      <c r="V13" s="455">
        <f t="shared" si="57"/>
        <v>0.8125</v>
      </c>
      <c r="W13" s="470">
        <v>2</v>
      </c>
      <c r="X13" s="471">
        <v>30</v>
      </c>
      <c r="Y13" s="473">
        <v>9</v>
      </c>
      <c r="Z13" s="458">
        <f t="shared" si="38"/>
        <v>0.69230769230769229</v>
      </c>
      <c r="AA13" s="459">
        <f t="shared" si="11"/>
        <v>0.3</v>
      </c>
      <c r="AB13" s="472">
        <v>0</v>
      </c>
      <c r="AC13" s="474">
        <v>30</v>
      </c>
      <c r="AD13" s="475">
        <v>12</v>
      </c>
      <c r="AE13" s="462">
        <f t="shared" si="39"/>
        <v>0.92307692307692313</v>
      </c>
      <c r="AF13" s="459">
        <f t="shared" si="12"/>
        <v>0.4</v>
      </c>
      <c r="AG13" s="476">
        <v>2</v>
      </c>
      <c r="AH13" s="474">
        <v>25</v>
      </c>
      <c r="AI13" s="475">
        <v>13</v>
      </c>
      <c r="AJ13" s="462">
        <f t="shared" si="40"/>
        <v>1</v>
      </c>
      <c r="AK13" s="459">
        <f t="shared" si="13"/>
        <v>0.52</v>
      </c>
      <c r="AL13" s="476">
        <v>2</v>
      </c>
      <c r="AM13" s="474">
        <v>30</v>
      </c>
      <c r="AN13" s="475">
        <v>7</v>
      </c>
      <c r="AO13" s="462">
        <f t="shared" si="41"/>
        <v>0.53846153846153844</v>
      </c>
      <c r="AP13" s="459">
        <f t="shared" si="14"/>
        <v>0.23333333333333334</v>
      </c>
      <c r="AQ13" s="477">
        <v>0</v>
      </c>
      <c r="AR13" s="478">
        <v>27</v>
      </c>
      <c r="AS13" s="479">
        <v>3</v>
      </c>
      <c r="AT13" s="462">
        <f t="shared" si="42"/>
        <v>0.23076923076923078</v>
      </c>
      <c r="AU13" s="467">
        <f t="shared" si="15"/>
        <v>0.1111111111111111</v>
      </c>
      <c r="AV13" s="477">
        <v>2</v>
      </c>
      <c r="AW13" s="478"/>
      <c r="AX13" s="479"/>
      <c r="AY13" s="462">
        <f t="shared" si="16"/>
        <v>0</v>
      </c>
      <c r="AZ13" s="467" t="e">
        <f t="shared" si="17"/>
        <v>#DIV/0!</v>
      </c>
      <c r="BA13" s="477"/>
      <c r="BB13" s="478"/>
      <c r="BC13" s="479"/>
      <c r="BD13" s="927">
        <f t="shared" si="18"/>
        <v>0</v>
      </c>
      <c r="BE13" s="480" t="e">
        <f t="shared" si="58"/>
        <v>#DIV/0!</v>
      </c>
      <c r="BF13" s="477"/>
      <c r="BG13" s="478"/>
      <c r="BH13" s="479"/>
      <c r="BI13" s="927">
        <f t="shared" si="20"/>
        <v>0</v>
      </c>
      <c r="BJ13" s="480" t="e">
        <f t="shared" si="59"/>
        <v>#DIV/0!</v>
      </c>
      <c r="BK13" s="477"/>
      <c r="BL13" s="478">
        <v>30</v>
      </c>
      <c r="BM13" s="479">
        <v>9</v>
      </c>
      <c r="BN13" s="927">
        <f t="shared" si="70"/>
        <v>0.69230769230769229</v>
      </c>
      <c r="BO13" s="480">
        <f t="shared" si="60"/>
        <v>0.3</v>
      </c>
      <c r="BP13" s="477">
        <v>2</v>
      </c>
      <c r="BQ13" s="478">
        <v>20</v>
      </c>
      <c r="BR13" s="479">
        <v>9</v>
      </c>
      <c r="BS13" s="927">
        <f t="shared" si="71"/>
        <v>0.69230769230769229</v>
      </c>
      <c r="BT13" s="480">
        <f t="shared" si="61"/>
        <v>0.45</v>
      </c>
      <c r="BU13" s="477">
        <v>0</v>
      </c>
      <c r="BV13" s="478">
        <v>16</v>
      </c>
      <c r="BW13" s="479">
        <v>13</v>
      </c>
      <c r="BX13" s="927">
        <f t="shared" si="43"/>
        <v>1</v>
      </c>
      <c r="BY13" s="480">
        <f t="shared" si="26"/>
        <v>0.8125</v>
      </c>
      <c r="BZ13" s="477">
        <v>2</v>
      </c>
      <c r="CA13" s="478"/>
      <c r="CB13" s="479"/>
      <c r="CC13" s="927">
        <f t="shared" si="45"/>
        <v>0</v>
      </c>
      <c r="CD13" s="480" t="e">
        <f t="shared" si="27"/>
        <v>#DIV/0!</v>
      </c>
      <c r="CE13" s="477"/>
      <c r="CF13" s="478"/>
      <c r="CG13" s="479"/>
      <c r="CH13" s="462">
        <f t="shared" si="44"/>
        <v>0</v>
      </c>
      <c r="CI13" s="480" t="e">
        <f t="shared" si="62"/>
        <v>#DIV/0!</v>
      </c>
      <c r="CJ13" s="477"/>
      <c r="CK13" s="478"/>
      <c r="CL13" s="479"/>
      <c r="CM13" s="480" t="e">
        <f t="shared" si="29"/>
        <v>#DIV/0!</v>
      </c>
      <c r="CN13" s="477"/>
      <c r="CO13" s="478"/>
      <c r="CP13" s="479"/>
      <c r="CQ13" s="479"/>
      <c r="CR13" s="480" t="e">
        <f t="shared" si="63"/>
        <v>#DIV/0!</v>
      </c>
      <c r="CS13" s="477"/>
      <c r="CT13" s="478"/>
      <c r="CU13" s="479"/>
      <c r="CV13" s="479"/>
      <c r="CW13" s="480" t="e">
        <f t="shared" si="64"/>
        <v>#DIV/0!</v>
      </c>
      <c r="CX13" s="477"/>
      <c r="CY13" s="478"/>
      <c r="CZ13" s="479"/>
      <c r="DA13" s="479"/>
      <c r="DB13" s="480" t="e">
        <f t="shared" si="65"/>
        <v>#DIV/0!</v>
      </c>
      <c r="DC13" s="477"/>
      <c r="DD13" s="478"/>
      <c r="DE13" s="479"/>
      <c r="DF13" s="479"/>
      <c r="DG13" s="480" t="e">
        <f t="shared" si="66"/>
        <v>#DIV/0!</v>
      </c>
      <c r="DH13" s="477"/>
      <c r="DI13" s="478"/>
      <c r="DJ13" s="479"/>
      <c r="DK13" s="479"/>
      <c r="DL13" s="480" t="e">
        <f t="shared" si="67"/>
        <v>#DIV/0!</v>
      </c>
      <c r="DM13" s="477"/>
      <c r="DN13" s="478"/>
      <c r="DO13" s="479"/>
      <c r="DP13" s="479"/>
      <c r="DQ13" s="480" t="e">
        <f t="shared" si="68"/>
        <v>#DIV/0!</v>
      </c>
      <c r="DR13" s="477"/>
    </row>
    <row r="14" spans="1:136" s="482" customFormat="1" ht="19.95" customHeight="1" thickBot="1" x14ac:dyDescent="0.35">
      <c r="A14" s="779">
        <v>11</v>
      </c>
      <c r="B14" s="728" t="str">
        <f>'Deelnemers bestand'!C14</f>
        <v>Haselkamp Toon  &lt; 18,30 avond &gt;</v>
      </c>
      <c r="C14" s="758">
        <f>'Deelnemers bestand'!B14</f>
        <v>3</v>
      </c>
      <c r="D14" s="729">
        <f t="shared" si="36"/>
        <v>0.43333333333333335</v>
      </c>
      <c r="E14" s="730">
        <f>'Deelnemers bestand'!D14</f>
        <v>13</v>
      </c>
      <c r="F14" s="731">
        <f t="shared" si="0"/>
        <v>0.44594594594594594</v>
      </c>
      <c r="G14" s="732">
        <f t="shared" si="1"/>
        <v>13.378378378378379</v>
      </c>
      <c r="H14" s="733">
        <f t="shared" si="2"/>
        <v>16</v>
      </c>
      <c r="I14" s="734">
        <f>F14/D14*100</f>
        <v>102.9106029106029</v>
      </c>
      <c r="J14" s="575">
        <f t="shared" si="69"/>
        <v>10.153846153846153</v>
      </c>
      <c r="K14" s="735">
        <f t="shared" si="4"/>
        <v>296</v>
      </c>
      <c r="L14" s="736">
        <f t="shared" si="5"/>
        <v>132</v>
      </c>
      <c r="M14" s="737">
        <f t="shared" si="6"/>
        <v>12</v>
      </c>
      <c r="N14" s="471">
        <v>30</v>
      </c>
      <c r="O14" s="473">
        <v>9</v>
      </c>
      <c r="P14" s="454">
        <f t="shared" si="7"/>
        <v>0.69230769230769229</v>
      </c>
      <c r="Q14" s="455">
        <f t="shared" si="8"/>
        <v>0.3</v>
      </c>
      <c r="R14" s="472">
        <v>0</v>
      </c>
      <c r="S14" s="471">
        <v>24</v>
      </c>
      <c r="T14" s="473">
        <v>7</v>
      </c>
      <c r="U14" s="458">
        <f t="shared" si="9"/>
        <v>0.53846153846153844</v>
      </c>
      <c r="V14" s="455">
        <f t="shared" si="57"/>
        <v>0.29166666666666669</v>
      </c>
      <c r="W14" s="470">
        <v>0</v>
      </c>
      <c r="X14" s="471">
        <v>28</v>
      </c>
      <c r="Y14" s="473">
        <v>13</v>
      </c>
      <c r="Z14" s="458">
        <f t="shared" si="38"/>
        <v>1</v>
      </c>
      <c r="AA14" s="459">
        <f t="shared" si="11"/>
        <v>0.4642857142857143</v>
      </c>
      <c r="AB14" s="472">
        <v>2</v>
      </c>
      <c r="AC14" s="474">
        <v>29</v>
      </c>
      <c r="AD14" s="475">
        <v>13</v>
      </c>
      <c r="AE14" s="462">
        <f t="shared" si="39"/>
        <v>1</v>
      </c>
      <c r="AF14" s="459">
        <f t="shared" si="12"/>
        <v>0.44827586206896552</v>
      </c>
      <c r="AG14" s="476">
        <v>2</v>
      </c>
      <c r="AH14" s="474">
        <v>20</v>
      </c>
      <c r="AI14" s="475">
        <v>13</v>
      </c>
      <c r="AJ14" s="462">
        <f t="shared" si="40"/>
        <v>1</v>
      </c>
      <c r="AK14" s="459">
        <f t="shared" si="13"/>
        <v>0.65</v>
      </c>
      <c r="AL14" s="476">
        <v>2</v>
      </c>
      <c r="AM14" s="474">
        <v>17</v>
      </c>
      <c r="AN14" s="475">
        <v>13</v>
      </c>
      <c r="AO14" s="462">
        <f t="shared" si="41"/>
        <v>1</v>
      </c>
      <c r="AP14" s="459">
        <f t="shared" si="14"/>
        <v>0.76470588235294112</v>
      </c>
      <c r="AQ14" s="477">
        <v>2</v>
      </c>
      <c r="AR14" s="478">
        <v>21</v>
      </c>
      <c r="AS14" s="479">
        <v>13</v>
      </c>
      <c r="AT14" s="462">
        <f t="shared" si="42"/>
        <v>1</v>
      </c>
      <c r="AU14" s="467">
        <f t="shared" si="15"/>
        <v>0.61904761904761907</v>
      </c>
      <c r="AV14" s="477">
        <v>2</v>
      </c>
      <c r="AW14" s="478"/>
      <c r="AX14" s="479"/>
      <c r="AY14" s="462">
        <f t="shared" si="16"/>
        <v>0</v>
      </c>
      <c r="AZ14" s="467" t="e">
        <f t="shared" si="17"/>
        <v>#DIV/0!</v>
      </c>
      <c r="BA14" s="477"/>
      <c r="BB14" s="478"/>
      <c r="BC14" s="479"/>
      <c r="BD14" s="927">
        <f t="shared" si="18"/>
        <v>0</v>
      </c>
      <c r="BE14" s="480" t="e">
        <f t="shared" si="58"/>
        <v>#DIV/0!</v>
      </c>
      <c r="BF14" s="477"/>
      <c r="BG14" s="478"/>
      <c r="BH14" s="479"/>
      <c r="BI14" s="927">
        <f t="shared" si="20"/>
        <v>0</v>
      </c>
      <c r="BJ14" s="480" t="e">
        <f t="shared" si="59"/>
        <v>#DIV/0!</v>
      </c>
      <c r="BK14" s="477"/>
      <c r="BL14" s="478">
        <v>23</v>
      </c>
      <c r="BM14" s="479">
        <v>10</v>
      </c>
      <c r="BN14" s="927">
        <f t="shared" si="70"/>
        <v>0.76923076923076927</v>
      </c>
      <c r="BO14" s="480">
        <f t="shared" si="60"/>
        <v>0.43478260869565216</v>
      </c>
      <c r="BP14" s="477">
        <v>0</v>
      </c>
      <c r="BQ14" s="478">
        <v>21</v>
      </c>
      <c r="BR14" s="479">
        <v>13</v>
      </c>
      <c r="BS14" s="927">
        <f t="shared" si="71"/>
        <v>1</v>
      </c>
      <c r="BT14" s="480">
        <f t="shared" si="61"/>
        <v>0.61904761904761907</v>
      </c>
      <c r="BU14" s="477">
        <v>2</v>
      </c>
      <c r="BV14" s="478">
        <v>30</v>
      </c>
      <c r="BW14" s="479">
        <v>9</v>
      </c>
      <c r="BX14" s="927">
        <f t="shared" si="43"/>
        <v>0.69230769230769229</v>
      </c>
      <c r="BY14" s="480">
        <f t="shared" si="26"/>
        <v>0.3</v>
      </c>
      <c r="BZ14" s="477">
        <v>2</v>
      </c>
      <c r="CA14" s="478">
        <v>30</v>
      </c>
      <c r="CB14" s="479">
        <v>10</v>
      </c>
      <c r="CC14" s="927">
        <f t="shared" si="45"/>
        <v>0.76923076923076927</v>
      </c>
      <c r="CD14" s="480">
        <f t="shared" si="27"/>
        <v>0.33333333333333331</v>
      </c>
      <c r="CE14" s="477">
        <v>2</v>
      </c>
      <c r="CF14" s="970">
        <v>23</v>
      </c>
      <c r="CG14" s="971">
        <v>9</v>
      </c>
      <c r="CH14" s="972">
        <f t="shared" si="44"/>
        <v>0.69230769230769229</v>
      </c>
      <c r="CI14" s="973">
        <f t="shared" si="62"/>
        <v>0.39130434782608697</v>
      </c>
      <c r="CJ14" s="974">
        <v>0</v>
      </c>
      <c r="CK14" s="478"/>
      <c r="CL14" s="479"/>
      <c r="CM14" s="480" t="e">
        <f t="shared" si="29"/>
        <v>#DIV/0!</v>
      </c>
      <c r="CN14" s="477"/>
      <c r="CO14" s="478"/>
      <c r="CP14" s="479"/>
      <c r="CQ14" s="479"/>
      <c r="CR14" s="480" t="e">
        <f t="shared" si="63"/>
        <v>#DIV/0!</v>
      </c>
      <c r="CS14" s="477"/>
      <c r="CT14" s="478"/>
      <c r="CU14" s="479"/>
      <c r="CV14" s="479"/>
      <c r="CW14" s="480" t="e">
        <f t="shared" si="64"/>
        <v>#DIV/0!</v>
      </c>
      <c r="CX14" s="477"/>
      <c r="CY14" s="478"/>
      <c r="CZ14" s="479"/>
      <c r="DA14" s="479"/>
      <c r="DB14" s="480" t="e">
        <f t="shared" si="65"/>
        <v>#DIV/0!</v>
      </c>
      <c r="DC14" s="477"/>
      <c r="DD14" s="478"/>
      <c r="DE14" s="479"/>
      <c r="DF14" s="479"/>
      <c r="DG14" s="480" t="e">
        <f t="shared" si="66"/>
        <v>#DIV/0!</v>
      </c>
      <c r="DH14" s="477"/>
      <c r="DI14" s="478"/>
      <c r="DJ14" s="479"/>
      <c r="DK14" s="479"/>
      <c r="DL14" s="480" t="e">
        <f t="shared" si="67"/>
        <v>#DIV/0!</v>
      </c>
      <c r="DM14" s="477"/>
      <c r="DN14" s="478"/>
      <c r="DO14" s="479"/>
      <c r="DP14" s="479"/>
      <c r="DQ14" s="480" t="e">
        <f t="shared" si="68"/>
        <v>#DIV/0!</v>
      </c>
      <c r="DR14" s="477"/>
    </row>
    <row r="15" spans="1:136" s="481" customFormat="1" ht="19.95" customHeight="1" thickBot="1" x14ac:dyDescent="0.35">
      <c r="A15" s="777">
        <v>12</v>
      </c>
      <c r="B15" s="663" t="str">
        <f>'Deelnemers bestand'!C15</f>
        <v>Vlooswijk Cees  &lt; hele dag &gt;</v>
      </c>
      <c r="C15" s="758">
        <f>'Deelnemers bestand'!B15</f>
        <v>3</v>
      </c>
      <c r="D15" s="660">
        <f t="shared" si="36"/>
        <v>0.46666666666666667</v>
      </c>
      <c r="E15" s="445">
        <f>'Deelnemers bestand'!D15</f>
        <v>14</v>
      </c>
      <c r="F15" s="446">
        <f t="shared" ref="F15:F43" si="72">SUM(L15/K15)</f>
        <v>0.5</v>
      </c>
      <c r="G15" s="447">
        <f t="shared" ref="G15:G43" si="73">SUM(F15*30)</f>
        <v>15</v>
      </c>
      <c r="H15" s="448">
        <f t="shared" si="2"/>
        <v>8</v>
      </c>
      <c r="I15" s="449">
        <f>F15/D15*100</f>
        <v>107.14285714285714</v>
      </c>
      <c r="J15" s="575">
        <f t="shared" si="69"/>
        <v>5.3571428571428568</v>
      </c>
      <c r="K15" s="450">
        <f t="shared" si="4"/>
        <v>150</v>
      </c>
      <c r="L15" s="469">
        <f t="shared" si="5"/>
        <v>75</v>
      </c>
      <c r="M15" s="470">
        <f t="shared" si="6"/>
        <v>7</v>
      </c>
      <c r="N15" s="471">
        <v>30</v>
      </c>
      <c r="O15" s="473">
        <v>11</v>
      </c>
      <c r="P15" s="454">
        <f t="shared" si="7"/>
        <v>0.7857142857142857</v>
      </c>
      <c r="Q15" s="455">
        <f t="shared" si="8"/>
        <v>0.36666666666666664</v>
      </c>
      <c r="R15" s="472">
        <v>2</v>
      </c>
      <c r="S15" s="471">
        <v>17</v>
      </c>
      <c r="T15" s="473">
        <v>12</v>
      </c>
      <c r="U15" s="458">
        <f t="shared" si="9"/>
        <v>0.8571428571428571</v>
      </c>
      <c r="V15" s="455">
        <f t="shared" si="57"/>
        <v>0.70588235294117652</v>
      </c>
      <c r="W15" s="470">
        <v>2</v>
      </c>
      <c r="X15" s="471">
        <v>28</v>
      </c>
      <c r="Y15" s="473">
        <v>10</v>
      </c>
      <c r="Z15" s="458">
        <f t="shared" si="38"/>
        <v>0.7142857142857143</v>
      </c>
      <c r="AA15" s="459">
        <f t="shared" si="11"/>
        <v>0.35714285714285715</v>
      </c>
      <c r="AB15" s="472">
        <v>0</v>
      </c>
      <c r="AC15" s="474">
        <v>27</v>
      </c>
      <c r="AD15" s="475">
        <v>12</v>
      </c>
      <c r="AE15" s="462">
        <f t="shared" si="39"/>
        <v>0.8571428571428571</v>
      </c>
      <c r="AF15" s="459">
        <f t="shared" si="12"/>
        <v>0.44444444444444442</v>
      </c>
      <c r="AG15" s="476">
        <v>2</v>
      </c>
      <c r="AH15" s="474">
        <v>14</v>
      </c>
      <c r="AI15" s="475">
        <v>11</v>
      </c>
      <c r="AJ15" s="462">
        <f t="shared" si="40"/>
        <v>0.7857142857142857</v>
      </c>
      <c r="AK15" s="459">
        <f t="shared" si="13"/>
        <v>0.7857142857142857</v>
      </c>
      <c r="AL15" s="476">
        <v>0</v>
      </c>
      <c r="AM15" s="474">
        <v>16</v>
      </c>
      <c r="AN15" s="475">
        <v>7</v>
      </c>
      <c r="AO15" s="462">
        <f t="shared" si="41"/>
        <v>0.5</v>
      </c>
      <c r="AP15" s="459">
        <f t="shared" si="14"/>
        <v>0.4375</v>
      </c>
      <c r="AQ15" s="477">
        <v>0</v>
      </c>
      <c r="AR15" s="478">
        <v>18</v>
      </c>
      <c r="AS15" s="479">
        <v>12</v>
      </c>
      <c r="AT15" s="462">
        <f t="shared" si="42"/>
        <v>0.8571428571428571</v>
      </c>
      <c r="AU15" s="467">
        <f t="shared" si="15"/>
        <v>0.66666666666666663</v>
      </c>
      <c r="AV15" s="477">
        <v>2</v>
      </c>
      <c r="AW15" s="478"/>
      <c r="AX15" s="479"/>
      <c r="AY15" s="462">
        <f t="shared" si="16"/>
        <v>0</v>
      </c>
      <c r="AZ15" s="467" t="e">
        <f t="shared" si="17"/>
        <v>#DIV/0!</v>
      </c>
      <c r="BA15" s="477"/>
      <c r="BB15" s="478"/>
      <c r="BC15" s="479"/>
      <c r="BD15" s="927">
        <f t="shared" si="18"/>
        <v>0</v>
      </c>
      <c r="BE15" s="480" t="e">
        <f t="shared" ref="BE15:BE18" si="74">SUM(BC15/BB15)</f>
        <v>#DIV/0!</v>
      </c>
      <c r="BF15" s="477"/>
      <c r="BG15" s="478"/>
      <c r="BH15" s="479"/>
      <c r="BI15" s="927">
        <f t="shared" si="20"/>
        <v>0</v>
      </c>
      <c r="BJ15" s="480" t="e">
        <f t="shared" ref="BJ15:BJ18" si="75">SUM(BH15/BG15)</f>
        <v>#DIV/0!</v>
      </c>
      <c r="BK15" s="477"/>
      <c r="BL15" s="478"/>
      <c r="BM15" s="479"/>
      <c r="BN15" s="927">
        <f t="shared" si="70"/>
        <v>0</v>
      </c>
      <c r="BO15" s="480" t="e">
        <f t="shared" ref="BO15:BO18" si="76">SUM(BM15/BL15)</f>
        <v>#DIV/0!</v>
      </c>
      <c r="BP15" s="477"/>
      <c r="BQ15" s="478"/>
      <c r="BR15" s="479"/>
      <c r="BS15" s="927">
        <f t="shared" si="71"/>
        <v>0</v>
      </c>
      <c r="BT15" s="480" t="e">
        <f t="shared" ref="BT15:BT18" si="77">SUM(BR15/BQ15)</f>
        <v>#DIV/0!</v>
      </c>
      <c r="BU15" s="477"/>
      <c r="BV15" s="478"/>
      <c r="BW15" s="479"/>
      <c r="BX15" s="927">
        <f t="shared" si="43"/>
        <v>0</v>
      </c>
      <c r="BY15" s="480" t="e">
        <f t="shared" si="26"/>
        <v>#DIV/0!</v>
      </c>
      <c r="BZ15" s="477"/>
      <c r="CA15" s="478"/>
      <c r="CB15" s="479"/>
      <c r="CC15" s="927">
        <f t="shared" si="45"/>
        <v>0</v>
      </c>
      <c r="CD15" s="480" t="e">
        <f t="shared" si="27"/>
        <v>#DIV/0!</v>
      </c>
      <c r="CE15" s="477"/>
      <c r="CF15" s="478"/>
      <c r="CG15" s="479"/>
      <c r="CH15" s="462">
        <f t="shared" si="44"/>
        <v>0</v>
      </c>
      <c r="CI15" s="480" t="e">
        <f t="shared" ref="CI15:CI18" si="78">SUM(CG15/CF15)</f>
        <v>#DIV/0!</v>
      </c>
      <c r="CJ15" s="477"/>
      <c r="CK15" s="478"/>
      <c r="CL15" s="479"/>
      <c r="CM15" s="480" t="e">
        <f t="shared" si="29"/>
        <v>#DIV/0!</v>
      </c>
      <c r="CN15" s="477"/>
      <c r="CO15" s="478"/>
      <c r="CP15" s="479"/>
      <c r="CQ15" s="479"/>
      <c r="CR15" s="480" t="e">
        <f t="shared" ref="CR15:CR18" si="79">SUM(CP15/CO15)</f>
        <v>#DIV/0!</v>
      </c>
      <c r="CS15" s="477"/>
      <c r="CT15" s="478"/>
      <c r="CU15" s="479"/>
      <c r="CV15" s="479"/>
      <c r="CW15" s="480" t="e">
        <f t="shared" ref="CW15:CW18" si="80">SUM(CU15/CT15)</f>
        <v>#DIV/0!</v>
      </c>
      <c r="CX15" s="477"/>
      <c r="CY15" s="478"/>
      <c r="CZ15" s="479"/>
      <c r="DA15" s="479"/>
      <c r="DB15" s="480" t="e">
        <f t="shared" ref="DB15:DB18" si="81">SUM(CZ15/CY15)</f>
        <v>#DIV/0!</v>
      </c>
      <c r="DC15" s="477"/>
      <c r="DD15" s="478"/>
      <c r="DE15" s="479"/>
      <c r="DF15" s="479"/>
      <c r="DG15" s="480" t="e">
        <f t="shared" ref="DG15:DG18" si="82">SUM(DE15/DD15)</f>
        <v>#DIV/0!</v>
      </c>
      <c r="DH15" s="477"/>
      <c r="DI15" s="478"/>
      <c r="DJ15" s="479"/>
      <c r="DK15" s="479"/>
      <c r="DL15" s="480" t="e">
        <f t="shared" ref="DL15:DL18" si="83">SUM(DJ15/DI15)</f>
        <v>#DIV/0!</v>
      </c>
      <c r="DM15" s="477"/>
      <c r="DN15" s="478"/>
      <c r="DO15" s="479"/>
      <c r="DP15" s="479"/>
      <c r="DQ15" s="480" t="e">
        <f t="shared" ref="DQ15:DQ18" si="84">SUM(DO15/DN15)</f>
        <v>#DIV/0!</v>
      </c>
      <c r="DR15" s="477"/>
    </row>
    <row r="16" spans="1:136" s="482" customFormat="1" ht="19.95" customHeight="1" thickBot="1" x14ac:dyDescent="0.35">
      <c r="A16" s="777">
        <v>13</v>
      </c>
      <c r="B16" s="663" t="str">
        <f>'Deelnemers bestand'!C16</f>
        <v>Severs Dick  &lt; 14,00 s'middags &gt;</v>
      </c>
      <c r="C16" s="758">
        <f>'Deelnemers bestand'!B16</f>
        <v>3</v>
      </c>
      <c r="D16" s="660">
        <f t="shared" si="36"/>
        <v>0.33333333333333331</v>
      </c>
      <c r="E16" s="445">
        <f>'Deelnemers bestand'!D16</f>
        <v>10</v>
      </c>
      <c r="F16" s="446">
        <f t="shared" si="72"/>
        <v>0.34615384615384615</v>
      </c>
      <c r="G16" s="447">
        <f t="shared" si="73"/>
        <v>10.384615384615385</v>
      </c>
      <c r="H16" s="488">
        <f t="shared" si="2"/>
        <v>4</v>
      </c>
      <c r="I16" s="449">
        <f t="shared" si="3"/>
        <v>103.84615384615385</v>
      </c>
      <c r="J16" s="575">
        <f t="shared" si="69"/>
        <v>3.6000000000000005</v>
      </c>
      <c r="K16" s="450">
        <f t="shared" si="4"/>
        <v>104</v>
      </c>
      <c r="L16" s="469">
        <f t="shared" si="5"/>
        <v>36</v>
      </c>
      <c r="M16" s="470">
        <f t="shared" si="6"/>
        <v>4</v>
      </c>
      <c r="N16" s="471">
        <v>16</v>
      </c>
      <c r="O16" s="473">
        <v>6</v>
      </c>
      <c r="P16" s="454">
        <f t="shared" si="7"/>
        <v>0.6</v>
      </c>
      <c r="Q16" s="455">
        <f t="shared" ref="Q16" si="85">SUM(O16/N16)</f>
        <v>0.375</v>
      </c>
      <c r="R16" s="472">
        <v>0</v>
      </c>
      <c r="S16" s="471">
        <v>30</v>
      </c>
      <c r="T16" s="473">
        <v>11</v>
      </c>
      <c r="U16" s="458">
        <f t="shared" si="9"/>
        <v>1.1000000000000001</v>
      </c>
      <c r="V16" s="455">
        <f t="shared" si="57"/>
        <v>0.36666666666666664</v>
      </c>
      <c r="W16" s="470">
        <v>2</v>
      </c>
      <c r="X16" s="471">
        <v>30</v>
      </c>
      <c r="Y16" s="473">
        <v>11</v>
      </c>
      <c r="Z16" s="458">
        <f t="shared" si="38"/>
        <v>1.1000000000000001</v>
      </c>
      <c r="AA16" s="459">
        <f t="shared" si="11"/>
        <v>0.36666666666666664</v>
      </c>
      <c r="AB16" s="472">
        <v>2</v>
      </c>
      <c r="AC16" s="474">
        <v>28</v>
      </c>
      <c r="AD16" s="475">
        <v>8</v>
      </c>
      <c r="AE16" s="462">
        <f t="shared" si="39"/>
        <v>0.8</v>
      </c>
      <c r="AF16" s="459">
        <f t="shared" si="12"/>
        <v>0.2857142857142857</v>
      </c>
      <c r="AG16" s="476">
        <v>0</v>
      </c>
      <c r="AH16" s="474"/>
      <c r="AI16" s="475"/>
      <c r="AJ16" s="462">
        <f t="shared" si="40"/>
        <v>0</v>
      </c>
      <c r="AK16" s="459" t="e">
        <f t="shared" si="13"/>
        <v>#DIV/0!</v>
      </c>
      <c r="AL16" s="476"/>
      <c r="AM16" s="474"/>
      <c r="AN16" s="475"/>
      <c r="AO16" s="462">
        <f t="shared" si="41"/>
        <v>0</v>
      </c>
      <c r="AP16" s="459" t="e">
        <f t="shared" si="14"/>
        <v>#DIV/0!</v>
      </c>
      <c r="AQ16" s="477"/>
      <c r="AR16" s="478"/>
      <c r="AS16" s="479"/>
      <c r="AT16" s="462">
        <f t="shared" si="42"/>
        <v>0</v>
      </c>
      <c r="AU16" s="467" t="e">
        <f t="shared" si="15"/>
        <v>#DIV/0!</v>
      </c>
      <c r="AV16" s="477"/>
      <c r="AW16" s="478"/>
      <c r="AX16" s="479"/>
      <c r="AY16" s="462">
        <f t="shared" si="16"/>
        <v>0</v>
      </c>
      <c r="AZ16" s="467" t="e">
        <f t="shared" si="17"/>
        <v>#DIV/0!</v>
      </c>
      <c r="BA16" s="477"/>
      <c r="BB16" s="478"/>
      <c r="BC16" s="479"/>
      <c r="BD16" s="927">
        <f t="shared" si="18"/>
        <v>0</v>
      </c>
      <c r="BE16" s="480" t="e">
        <f t="shared" si="74"/>
        <v>#DIV/0!</v>
      </c>
      <c r="BF16" s="477"/>
      <c r="BG16" s="478"/>
      <c r="BH16" s="479"/>
      <c r="BI16" s="927">
        <f t="shared" si="20"/>
        <v>0</v>
      </c>
      <c r="BJ16" s="480" t="e">
        <f t="shared" si="75"/>
        <v>#DIV/0!</v>
      </c>
      <c r="BK16" s="477"/>
      <c r="BL16" s="478"/>
      <c r="BM16" s="479"/>
      <c r="BN16" s="927">
        <f t="shared" si="70"/>
        <v>0</v>
      </c>
      <c r="BO16" s="480" t="e">
        <f t="shared" si="76"/>
        <v>#DIV/0!</v>
      </c>
      <c r="BP16" s="477"/>
      <c r="BQ16" s="478"/>
      <c r="BR16" s="479"/>
      <c r="BS16" s="927">
        <f t="shared" si="71"/>
        <v>0</v>
      </c>
      <c r="BT16" s="480" t="e">
        <f t="shared" si="77"/>
        <v>#DIV/0!</v>
      </c>
      <c r="BU16" s="477"/>
      <c r="BV16" s="478"/>
      <c r="BW16" s="479"/>
      <c r="BX16" s="927">
        <f t="shared" si="43"/>
        <v>0</v>
      </c>
      <c r="BY16" s="480" t="e">
        <f t="shared" si="26"/>
        <v>#DIV/0!</v>
      </c>
      <c r="BZ16" s="477"/>
      <c r="CA16" s="478"/>
      <c r="CB16" s="479"/>
      <c r="CC16" s="927">
        <f t="shared" si="45"/>
        <v>0</v>
      </c>
      <c r="CD16" s="480" t="e">
        <f t="shared" si="27"/>
        <v>#DIV/0!</v>
      </c>
      <c r="CE16" s="477"/>
      <c r="CF16" s="478"/>
      <c r="CG16" s="479"/>
      <c r="CH16" s="462">
        <f t="shared" si="44"/>
        <v>0</v>
      </c>
      <c r="CI16" s="480" t="e">
        <f t="shared" si="78"/>
        <v>#DIV/0!</v>
      </c>
      <c r="CJ16" s="477"/>
      <c r="CK16" s="478"/>
      <c r="CL16" s="479"/>
      <c r="CM16" s="480" t="e">
        <f t="shared" si="29"/>
        <v>#DIV/0!</v>
      </c>
      <c r="CN16" s="477"/>
      <c r="CO16" s="478"/>
      <c r="CP16" s="479"/>
      <c r="CQ16" s="479"/>
      <c r="CR16" s="480" t="e">
        <f t="shared" si="79"/>
        <v>#DIV/0!</v>
      </c>
      <c r="CS16" s="477"/>
      <c r="CT16" s="478"/>
      <c r="CU16" s="479"/>
      <c r="CV16" s="479"/>
      <c r="CW16" s="480" t="e">
        <f t="shared" si="80"/>
        <v>#DIV/0!</v>
      </c>
      <c r="CX16" s="477"/>
      <c r="CY16" s="478"/>
      <c r="CZ16" s="479"/>
      <c r="DA16" s="479"/>
      <c r="DB16" s="480" t="e">
        <f t="shared" si="81"/>
        <v>#DIV/0!</v>
      </c>
      <c r="DC16" s="477"/>
      <c r="DD16" s="478"/>
      <c r="DE16" s="479"/>
      <c r="DF16" s="479"/>
      <c r="DG16" s="480" t="e">
        <f t="shared" si="82"/>
        <v>#DIV/0!</v>
      </c>
      <c r="DH16" s="477"/>
      <c r="DI16" s="478"/>
      <c r="DJ16" s="479"/>
      <c r="DK16" s="479"/>
      <c r="DL16" s="480" t="e">
        <f t="shared" si="83"/>
        <v>#DIV/0!</v>
      </c>
      <c r="DM16" s="477"/>
      <c r="DN16" s="478"/>
      <c r="DO16" s="479"/>
      <c r="DP16" s="479"/>
      <c r="DQ16" s="480" t="e">
        <f t="shared" si="84"/>
        <v>#DIV/0!</v>
      </c>
      <c r="DR16" s="477"/>
    </row>
    <row r="17" spans="1:122" s="482" customFormat="1" ht="19.95" customHeight="1" thickBot="1" x14ac:dyDescent="0.35">
      <c r="A17" s="777">
        <v>14</v>
      </c>
      <c r="B17" s="663" t="str">
        <f>'Deelnemers bestand'!C17</f>
        <v>Brand Piet  &lt; 14,00 hele dag &gt;</v>
      </c>
      <c r="C17" s="758">
        <f>'Deelnemers bestand'!B17</f>
        <v>3</v>
      </c>
      <c r="D17" s="660">
        <f t="shared" si="36"/>
        <v>0.36666666666666664</v>
      </c>
      <c r="E17" s="445">
        <f>'Deelnemers bestand'!D17</f>
        <v>11</v>
      </c>
      <c r="F17" s="446">
        <f t="shared" si="72"/>
        <v>0.33913043478260868</v>
      </c>
      <c r="G17" s="447">
        <f t="shared" si="73"/>
        <v>10.17391304347826</v>
      </c>
      <c r="H17" s="448">
        <f t="shared" si="2"/>
        <v>4</v>
      </c>
      <c r="I17" s="449">
        <f t="shared" si="3"/>
        <v>92.490118577075094</v>
      </c>
      <c r="J17" s="575">
        <f t="shared" si="69"/>
        <v>3.5454545454545454</v>
      </c>
      <c r="K17" s="450">
        <f t="shared" si="4"/>
        <v>115</v>
      </c>
      <c r="L17" s="469">
        <f t="shared" si="5"/>
        <v>39</v>
      </c>
      <c r="M17" s="470">
        <f t="shared" si="6"/>
        <v>4</v>
      </c>
      <c r="N17" s="471">
        <v>29</v>
      </c>
      <c r="O17" s="473">
        <v>12</v>
      </c>
      <c r="P17" s="454">
        <f t="shared" si="7"/>
        <v>1.0909090909090908</v>
      </c>
      <c r="Q17" s="455">
        <f t="shared" si="8"/>
        <v>0.41379310344827586</v>
      </c>
      <c r="R17" s="472">
        <v>2</v>
      </c>
      <c r="S17" s="471">
        <v>30</v>
      </c>
      <c r="T17" s="473">
        <v>8</v>
      </c>
      <c r="U17" s="458">
        <f t="shared" si="9"/>
        <v>0.72727272727272729</v>
      </c>
      <c r="V17" s="455">
        <f t="shared" si="57"/>
        <v>0.26666666666666666</v>
      </c>
      <c r="W17" s="470">
        <v>0</v>
      </c>
      <c r="X17" s="471">
        <v>29</v>
      </c>
      <c r="Y17" s="473">
        <v>12</v>
      </c>
      <c r="Z17" s="458">
        <f t="shared" si="38"/>
        <v>1.0909090909090908</v>
      </c>
      <c r="AA17" s="459">
        <f t="shared" si="11"/>
        <v>0.41379310344827586</v>
      </c>
      <c r="AB17" s="472">
        <v>2</v>
      </c>
      <c r="AC17" s="474">
        <v>27</v>
      </c>
      <c r="AD17" s="475">
        <v>7</v>
      </c>
      <c r="AE17" s="462">
        <f t="shared" si="39"/>
        <v>0.63636363636363635</v>
      </c>
      <c r="AF17" s="459">
        <f t="shared" si="12"/>
        <v>0.25925925925925924</v>
      </c>
      <c r="AG17" s="476">
        <v>0</v>
      </c>
      <c r="AH17" s="474"/>
      <c r="AI17" s="475"/>
      <c r="AJ17" s="462">
        <f t="shared" si="40"/>
        <v>0</v>
      </c>
      <c r="AK17" s="459" t="e">
        <f t="shared" si="13"/>
        <v>#DIV/0!</v>
      </c>
      <c r="AL17" s="476"/>
      <c r="AM17" s="474"/>
      <c r="AN17" s="475"/>
      <c r="AO17" s="462">
        <f t="shared" si="41"/>
        <v>0</v>
      </c>
      <c r="AP17" s="459" t="e">
        <f t="shared" si="14"/>
        <v>#DIV/0!</v>
      </c>
      <c r="AQ17" s="477"/>
      <c r="AR17" s="478"/>
      <c r="AS17" s="479"/>
      <c r="AT17" s="462">
        <f t="shared" si="42"/>
        <v>0</v>
      </c>
      <c r="AU17" s="467" t="e">
        <f t="shared" si="15"/>
        <v>#DIV/0!</v>
      </c>
      <c r="AV17" s="477"/>
      <c r="AW17" s="478"/>
      <c r="AX17" s="479"/>
      <c r="AY17" s="462">
        <f t="shared" si="16"/>
        <v>0</v>
      </c>
      <c r="AZ17" s="467" t="e">
        <f t="shared" si="17"/>
        <v>#DIV/0!</v>
      </c>
      <c r="BA17" s="477"/>
      <c r="BB17" s="478"/>
      <c r="BC17" s="479"/>
      <c r="BD17" s="927">
        <f t="shared" si="18"/>
        <v>0</v>
      </c>
      <c r="BE17" s="480" t="e">
        <f t="shared" si="74"/>
        <v>#DIV/0!</v>
      </c>
      <c r="BF17" s="477"/>
      <c r="BG17" s="478"/>
      <c r="BH17" s="479"/>
      <c r="BI17" s="927">
        <f t="shared" si="20"/>
        <v>0</v>
      </c>
      <c r="BJ17" s="480" t="e">
        <f t="shared" si="75"/>
        <v>#DIV/0!</v>
      </c>
      <c r="BK17" s="477"/>
      <c r="BL17" s="478"/>
      <c r="BM17" s="479"/>
      <c r="BN17" s="927">
        <f t="shared" si="70"/>
        <v>0</v>
      </c>
      <c r="BO17" s="480" t="e">
        <f t="shared" si="76"/>
        <v>#DIV/0!</v>
      </c>
      <c r="BP17" s="477"/>
      <c r="BQ17" s="478"/>
      <c r="BR17" s="479"/>
      <c r="BS17" s="927">
        <f t="shared" si="71"/>
        <v>0</v>
      </c>
      <c r="BT17" s="480" t="e">
        <f t="shared" si="77"/>
        <v>#DIV/0!</v>
      </c>
      <c r="BU17" s="477"/>
      <c r="BV17" s="478"/>
      <c r="BW17" s="479"/>
      <c r="BX17" s="927">
        <f t="shared" si="43"/>
        <v>0</v>
      </c>
      <c r="BY17" s="480" t="e">
        <f t="shared" si="26"/>
        <v>#DIV/0!</v>
      </c>
      <c r="BZ17" s="477"/>
      <c r="CA17" s="478"/>
      <c r="CB17" s="479"/>
      <c r="CC17" s="927">
        <f t="shared" si="45"/>
        <v>0</v>
      </c>
      <c r="CD17" s="480" t="e">
        <f t="shared" si="27"/>
        <v>#DIV/0!</v>
      </c>
      <c r="CE17" s="477"/>
      <c r="CF17" s="478"/>
      <c r="CG17" s="479"/>
      <c r="CH17" s="462">
        <f t="shared" si="44"/>
        <v>0</v>
      </c>
      <c r="CI17" s="480" t="e">
        <f t="shared" si="78"/>
        <v>#DIV/0!</v>
      </c>
      <c r="CJ17" s="477"/>
      <c r="CK17" s="478"/>
      <c r="CL17" s="479"/>
      <c r="CM17" s="480" t="e">
        <f t="shared" si="29"/>
        <v>#DIV/0!</v>
      </c>
      <c r="CN17" s="477"/>
      <c r="CO17" s="478"/>
      <c r="CP17" s="479"/>
      <c r="CQ17" s="479"/>
      <c r="CR17" s="480" t="e">
        <f t="shared" si="79"/>
        <v>#DIV/0!</v>
      </c>
      <c r="CS17" s="477"/>
      <c r="CT17" s="478"/>
      <c r="CU17" s="479"/>
      <c r="CV17" s="479"/>
      <c r="CW17" s="480" t="e">
        <f t="shared" si="80"/>
        <v>#DIV/0!</v>
      </c>
      <c r="CX17" s="477"/>
      <c r="CY17" s="478"/>
      <c r="CZ17" s="479"/>
      <c r="DA17" s="479"/>
      <c r="DB17" s="480" t="e">
        <f t="shared" si="81"/>
        <v>#DIV/0!</v>
      </c>
      <c r="DC17" s="477"/>
      <c r="DD17" s="478"/>
      <c r="DE17" s="479"/>
      <c r="DF17" s="479"/>
      <c r="DG17" s="480" t="e">
        <f t="shared" si="82"/>
        <v>#DIV/0!</v>
      </c>
      <c r="DH17" s="477"/>
      <c r="DI17" s="478"/>
      <c r="DJ17" s="479"/>
      <c r="DK17" s="479"/>
      <c r="DL17" s="480" t="e">
        <f t="shared" si="83"/>
        <v>#DIV/0!</v>
      </c>
      <c r="DM17" s="477"/>
      <c r="DN17" s="478"/>
      <c r="DO17" s="479"/>
      <c r="DP17" s="479"/>
      <c r="DQ17" s="480" t="e">
        <f t="shared" si="84"/>
        <v>#DIV/0!</v>
      </c>
      <c r="DR17" s="477"/>
    </row>
    <row r="18" spans="1:122" s="482" customFormat="1" ht="19.95" customHeight="1" thickBot="1" x14ac:dyDescent="0.35">
      <c r="A18" s="778">
        <v>15</v>
      </c>
      <c r="B18" s="738" t="str">
        <f>'Deelnemers bestand'!C18</f>
        <v>Schaik Koos  &lt; 18,30 avond &gt;</v>
      </c>
      <c r="C18" s="760">
        <f>'Deelnemers bestand'!B18</f>
        <v>3</v>
      </c>
      <c r="D18" s="739">
        <f t="shared" si="36"/>
        <v>0.36666666666666664</v>
      </c>
      <c r="E18" s="574">
        <f>'Deelnemers bestand'!D18</f>
        <v>11</v>
      </c>
      <c r="F18" s="572">
        <f t="shared" si="72"/>
        <v>0.34862385321100919</v>
      </c>
      <c r="G18" s="555">
        <f t="shared" si="73"/>
        <v>10.458715596330276</v>
      </c>
      <c r="H18" s="746">
        <f t="shared" si="2"/>
        <v>2</v>
      </c>
      <c r="I18" s="741">
        <f t="shared" si="3"/>
        <v>95.079232693911607</v>
      </c>
      <c r="J18" s="575">
        <f t="shared" si="69"/>
        <v>3.454545454545455</v>
      </c>
      <c r="K18" s="742">
        <f t="shared" si="4"/>
        <v>109</v>
      </c>
      <c r="L18" s="743">
        <f t="shared" si="5"/>
        <v>38</v>
      </c>
      <c r="M18" s="744">
        <f t="shared" si="6"/>
        <v>4</v>
      </c>
      <c r="N18" s="471">
        <v>28</v>
      </c>
      <c r="O18" s="473">
        <v>9</v>
      </c>
      <c r="P18" s="454">
        <f t="shared" si="7"/>
        <v>0.81818181818181823</v>
      </c>
      <c r="Q18" s="455">
        <f t="shared" si="8"/>
        <v>0.32142857142857145</v>
      </c>
      <c r="R18" s="472">
        <v>0</v>
      </c>
      <c r="S18" s="471">
        <v>24</v>
      </c>
      <c r="T18" s="473">
        <v>11</v>
      </c>
      <c r="U18" s="458">
        <f t="shared" si="9"/>
        <v>1</v>
      </c>
      <c r="V18" s="455">
        <f t="shared" si="57"/>
        <v>0.45833333333333331</v>
      </c>
      <c r="W18" s="470">
        <v>2</v>
      </c>
      <c r="X18" s="471">
        <v>30</v>
      </c>
      <c r="Y18" s="473">
        <v>8</v>
      </c>
      <c r="Z18" s="458">
        <f t="shared" si="38"/>
        <v>0.72727272727272729</v>
      </c>
      <c r="AA18" s="459">
        <f t="shared" si="11"/>
        <v>0.26666666666666666</v>
      </c>
      <c r="AB18" s="472">
        <v>0</v>
      </c>
      <c r="AC18" s="474">
        <v>27</v>
      </c>
      <c r="AD18" s="475">
        <v>10</v>
      </c>
      <c r="AE18" s="462">
        <f t="shared" si="39"/>
        <v>0.90909090909090906</v>
      </c>
      <c r="AF18" s="459">
        <f t="shared" si="12"/>
        <v>0.37037037037037035</v>
      </c>
      <c r="AG18" s="476">
        <v>0</v>
      </c>
      <c r="AH18" s="474"/>
      <c r="AI18" s="475"/>
      <c r="AJ18" s="462">
        <f t="shared" si="40"/>
        <v>0</v>
      </c>
      <c r="AK18" s="459" t="e">
        <f t="shared" si="13"/>
        <v>#DIV/0!</v>
      </c>
      <c r="AL18" s="476"/>
      <c r="AM18" s="474"/>
      <c r="AN18" s="475"/>
      <c r="AO18" s="462">
        <f t="shared" si="41"/>
        <v>0</v>
      </c>
      <c r="AP18" s="459" t="e">
        <f t="shared" si="14"/>
        <v>#DIV/0!</v>
      </c>
      <c r="AQ18" s="477"/>
      <c r="AR18" s="478"/>
      <c r="AS18" s="479"/>
      <c r="AT18" s="462">
        <f t="shared" si="42"/>
        <v>0</v>
      </c>
      <c r="AU18" s="467" t="e">
        <f t="shared" si="15"/>
        <v>#DIV/0!</v>
      </c>
      <c r="AV18" s="477"/>
      <c r="AW18" s="478"/>
      <c r="AX18" s="479"/>
      <c r="AY18" s="462">
        <f t="shared" si="16"/>
        <v>0</v>
      </c>
      <c r="AZ18" s="467" t="e">
        <f t="shared" si="17"/>
        <v>#DIV/0!</v>
      </c>
      <c r="BA18" s="477"/>
      <c r="BB18" s="478"/>
      <c r="BC18" s="479"/>
      <c r="BD18" s="927">
        <f t="shared" si="18"/>
        <v>0</v>
      </c>
      <c r="BE18" s="480" t="e">
        <f t="shared" si="74"/>
        <v>#DIV/0!</v>
      </c>
      <c r="BF18" s="477"/>
      <c r="BG18" s="478"/>
      <c r="BH18" s="479"/>
      <c r="BI18" s="927">
        <f t="shared" si="20"/>
        <v>0</v>
      </c>
      <c r="BJ18" s="480" t="e">
        <f t="shared" si="75"/>
        <v>#DIV/0!</v>
      </c>
      <c r="BK18" s="477"/>
      <c r="BL18" s="478"/>
      <c r="BM18" s="479"/>
      <c r="BN18" s="927">
        <f t="shared" si="70"/>
        <v>0</v>
      </c>
      <c r="BO18" s="480" t="e">
        <f t="shared" si="76"/>
        <v>#DIV/0!</v>
      </c>
      <c r="BP18" s="477"/>
      <c r="BQ18" s="478"/>
      <c r="BR18" s="479"/>
      <c r="BS18" s="927">
        <f t="shared" si="71"/>
        <v>0</v>
      </c>
      <c r="BT18" s="480" t="e">
        <f t="shared" si="77"/>
        <v>#DIV/0!</v>
      </c>
      <c r="BU18" s="477"/>
      <c r="BV18" s="478"/>
      <c r="BW18" s="479"/>
      <c r="BX18" s="927">
        <f t="shared" si="43"/>
        <v>0</v>
      </c>
      <c r="BY18" s="480" t="e">
        <f t="shared" si="26"/>
        <v>#DIV/0!</v>
      </c>
      <c r="BZ18" s="477"/>
      <c r="CA18" s="478"/>
      <c r="CB18" s="479"/>
      <c r="CC18" s="927">
        <f t="shared" si="45"/>
        <v>0</v>
      </c>
      <c r="CD18" s="480" t="e">
        <f t="shared" si="27"/>
        <v>#DIV/0!</v>
      </c>
      <c r="CE18" s="477"/>
      <c r="CF18" s="478"/>
      <c r="CG18" s="479"/>
      <c r="CH18" s="462">
        <f t="shared" si="44"/>
        <v>0</v>
      </c>
      <c r="CI18" s="480" t="e">
        <f t="shared" si="78"/>
        <v>#DIV/0!</v>
      </c>
      <c r="CJ18" s="477"/>
      <c r="CK18" s="478"/>
      <c r="CL18" s="479"/>
      <c r="CM18" s="480" t="e">
        <f t="shared" si="29"/>
        <v>#DIV/0!</v>
      </c>
      <c r="CN18" s="477"/>
      <c r="CO18" s="478"/>
      <c r="CP18" s="479"/>
      <c r="CQ18" s="479"/>
      <c r="CR18" s="480" t="e">
        <f t="shared" si="79"/>
        <v>#DIV/0!</v>
      </c>
      <c r="CS18" s="477"/>
      <c r="CT18" s="478"/>
      <c r="CU18" s="479"/>
      <c r="CV18" s="479"/>
      <c r="CW18" s="480" t="e">
        <f t="shared" si="80"/>
        <v>#DIV/0!</v>
      </c>
      <c r="CX18" s="477"/>
      <c r="CY18" s="478"/>
      <c r="CZ18" s="479"/>
      <c r="DA18" s="479"/>
      <c r="DB18" s="480" t="e">
        <f t="shared" si="81"/>
        <v>#DIV/0!</v>
      </c>
      <c r="DC18" s="477"/>
      <c r="DD18" s="478"/>
      <c r="DE18" s="479"/>
      <c r="DF18" s="479"/>
      <c r="DG18" s="480" t="e">
        <f t="shared" si="82"/>
        <v>#DIV/0!</v>
      </c>
      <c r="DH18" s="477"/>
      <c r="DI18" s="478"/>
      <c r="DJ18" s="479"/>
      <c r="DK18" s="479"/>
      <c r="DL18" s="480" t="e">
        <f t="shared" si="83"/>
        <v>#DIV/0!</v>
      </c>
      <c r="DM18" s="477"/>
      <c r="DN18" s="478"/>
      <c r="DO18" s="479"/>
      <c r="DP18" s="479"/>
      <c r="DQ18" s="480" t="e">
        <f t="shared" si="84"/>
        <v>#DIV/0!</v>
      </c>
      <c r="DR18" s="477"/>
    </row>
    <row r="19" spans="1:122" s="481" customFormat="1" ht="19.95" customHeight="1" thickBot="1" x14ac:dyDescent="0.35">
      <c r="A19" s="779">
        <v>16</v>
      </c>
      <c r="B19" s="728" t="str">
        <f>'Deelnemers bestand'!C19</f>
        <v>Scheel Jaap  &lt; 19,15 avond  &gt;</v>
      </c>
      <c r="C19" s="758">
        <f>'Deelnemers bestand'!B19</f>
        <v>4</v>
      </c>
      <c r="D19" s="729">
        <f t="shared" si="36"/>
        <v>0.33333333333333331</v>
      </c>
      <c r="E19" s="730">
        <f>'Deelnemers bestand'!D19</f>
        <v>10</v>
      </c>
      <c r="F19" s="731">
        <f t="shared" si="72"/>
        <v>0.37777777777777777</v>
      </c>
      <c r="G19" s="732">
        <f t="shared" si="73"/>
        <v>11.333333333333332</v>
      </c>
      <c r="H19" s="745">
        <f t="shared" si="2"/>
        <v>6</v>
      </c>
      <c r="I19" s="734">
        <f t="shared" si="3"/>
        <v>113.33333333333333</v>
      </c>
      <c r="J19" s="575">
        <f t="shared" si="69"/>
        <v>3.4</v>
      </c>
      <c r="K19" s="735">
        <f t="shared" si="4"/>
        <v>90</v>
      </c>
      <c r="L19" s="736">
        <f t="shared" si="5"/>
        <v>34</v>
      </c>
      <c r="M19" s="737">
        <f t="shared" si="6"/>
        <v>4</v>
      </c>
      <c r="N19" s="471">
        <v>16</v>
      </c>
      <c r="O19" s="473">
        <v>2</v>
      </c>
      <c r="P19" s="454">
        <f t="shared" si="7"/>
        <v>0.2</v>
      </c>
      <c r="Q19" s="455">
        <f t="shared" si="8"/>
        <v>0.125</v>
      </c>
      <c r="R19" s="472">
        <v>0</v>
      </c>
      <c r="S19" s="471">
        <v>30</v>
      </c>
      <c r="T19" s="473">
        <v>10</v>
      </c>
      <c r="U19" s="458">
        <f t="shared" si="9"/>
        <v>1</v>
      </c>
      <c r="V19" s="455">
        <f t="shared" si="57"/>
        <v>0.33333333333333331</v>
      </c>
      <c r="W19" s="470">
        <v>2</v>
      </c>
      <c r="X19" s="471">
        <v>15</v>
      </c>
      <c r="Y19" s="473">
        <v>11</v>
      </c>
      <c r="Z19" s="458">
        <f t="shared" si="38"/>
        <v>1.1000000000000001</v>
      </c>
      <c r="AA19" s="459">
        <f t="shared" si="11"/>
        <v>0.73333333333333328</v>
      </c>
      <c r="AB19" s="472">
        <v>2</v>
      </c>
      <c r="AC19" s="474">
        <v>29</v>
      </c>
      <c r="AD19" s="475">
        <v>11</v>
      </c>
      <c r="AE19" s="462">
        <f t="shared" si="39"/>
        <v>1.1000000000000001</v>
      </c>
      <c r="AF19" s="459">
        <f t="shared" si="12"/>
        <v>0.37931034482758619</v>
      </c>
      <c r="AG19" s="476">
        <v>2</v>
      </c>
      <c r="AH19" s="474"/>
      <c r="AI19" s="475"/>
      <c r="AJ19" s="462">
        <f t="shared" si="40"/>
        <v>0</v>
      </c>
      <c r="AK19" s="459" t="e">
        <f t="shared" si="13"/>
        <v>#DIV/0!</v>
      </c>
      <c r="AL19" s="476"/>
      <c r="AM19" s="474"/>
      <c r="AN19" s="475"/>
      <c r="AO19" s="462">
        <f t="shared" si="41"/>
        <v>0</v>
      </c>
      <c r="AP19" s="459" t="e">
        <f t="shared" si="14"/>
        <v>#DIV/0!</v>
      </c>
      <c r="AQ19" s="477"/>
      <c r="AR19" s="478"/>
      <c r="AS19" s="479"/>
      <c r="AT19" s="462">
        <f t="shared" si="42"/>
        <v>0</v>
      </c>
      <c r="AU19" s="467" t="e">
        <f t="shared" si="15"/>
        <v>#DIV/0!</v>
      </c>
      <c r="AV19" s="477"/>
      <c r="AW19" s="478"/>
      <c r="AX19" s="479"/>
      <c r="AY19" s="462">
        <f t="shared" si="16"/>
        <v>0</v>
      </c>
      <c r="AZ19" s="467" t="e">
        <f t="shared" si="17"/>
        <v>#DIV/0!</v>
      </c>
      <c r="BA19" s="477"/>
      <c r="BB19" s="478"/>
      <c r="BC19" s="479"/>
      <c r="BD19" s="927">
        <f>BC19/E19</f>
        <v>0</v>
      </c>
      <c r="BE19" s="480" t="e">
        <f t="shared" ref="BE19:BE21" si="86">SUM(BC19/BB19)</f>
        <v>#DIV/0!</v>
      </c>
      <c r="BF19" s="477"/>
      <c r="BG19" s="478"/>
      <c r="BH19" s="479"/>
      <c r="BI19" s="927">
        <f t="shared" si="20"/>
        <v>0</v>
      </c>
      <c r="BJ19" s="480" t="e">
        <f t="shared" ref="BJ19:BJ21" si="87">SUM(BH19/BG19)</f>
        <v>#DIV/0!</v>
      </c>
      <c r="BK19" s="477"/>
      <c r="BL19" s="478"/>
      <c r="BM19" s="479"/>
      <c r="BN19" s="927">
        <f t="shared" si="70"/>
        <v>0</v>
      </c>
      <c r="BO19" s="480" t="e">
        <f t="shared" ref="BO19:BO21" si="88">SUM(BM19/BL19)</f>
        <v>#DIV/0!</v>
      </c>
      <c r="BP19" s="477"/>
      <c r="BQ19" s="478"/>
      <c r="BR19" s="479"/>
      <c r="BS19" s="927">
        <f t="shared" si="71"/>
        <v>0</v>
      </c>
      <c r="BT19" s="480" t="e">
        <f t="shared" ref="BT19:BT21" si="89">SUM(BR19/BQ19)</f>
        <v>#DIV/0!</v>
      </c>
      <c r="BU19" s="477"/>
      <c r="BV19" s="478"/>
      <c r="BW19" s="479"/>
      <c r="BX19" s="927">
        <f t="shared" si="43"/>
        <v>0</v>
      </c>
      <c r="BY19" s="480" t="e">
        <f t="shared" si="26"/>
        <v>#DIV/0!</v>
      </c>
      <c r="BZ19" s="477"/>
      <c r="CA19" s="478"/>
      <c r="CB19" s="479"/>
      <c r="CC19" s="927">
        <f t="shared" si="45"/>
        <v>0</v>
      </c>
      <c r="CD19" s="480" t="e">
        <f t="shared" si="27"/>
        <v>#DIV/0!</v>
      </c>
      <c r="CE19" s="477"/>
      <c r="CF19" s="478"/>
      <c r="CG19" s="479"/>
      <c r="CH19" s="462">
        <f t="shared" si="44"/>
        <v>0</v>
      </c>
      <c r="CI19" s="480" t="e">
        <f t="shared" ref="CI19:CI21" si="90">SUM(CG19/CF19)</f>
        <v>#DIV/0!</v>
      </c>
      <c r="CJ19" s="477"/>
      <c r="CK19" s="478"/>
      <c r="CL19" s="479"/>
      <c r="CM19" s="480" t="e">
        <f t="shared" si="29"/>
        <v>#DIV/0!</v>
      </c>
      <c r="CN19" s="477"/>
      <c r="CO19" s="478"/>
      <c r="CP19" s="479"/>
      <c r="CQ19" s="479"/>
      <c r="CR19" s="480" t="e">
        <f t="shared" ref="CR19:CR21" si="91">SUM(CP19/CO19)</f>
        <v>#DIV/0!</v>
      </c>
      <c r="CS19" s="477"/>
      <c r="CT19" s="478"/>
      <c r="CU19" s="479"/>
      <c r="CV19" s="479"/>
      <c r="CW19" s="480" t="e">
        <f t="shared" ref="CW19:CW21" si="92">SUM(CU19/CT19)</f>
        <v>#DIV/0!</v>
      </c>
      <c r="CX19" s="477"/>
      <c r="CY19" s="478"/>
      <c r="CZ19" s="479"/>
      <c r="DA19" s="479"/>
      <c r="DB19" s="480" t="e">
        <f t="shared" ref="DB19:DB21" si="93">SUM(CZ19/CY19)</f>
        <v>#DIV/0!</v>
      </c>
      <c r="DC19" s="477"/>
      <c r="DD19" s="478"/>
      <c r="DE19" s="479"/>
      <c r="DF19" s="479"/>
      <c r="DG19" s="480" t="e">
        <f t="shared" ref="DG19:DG21" si="94">SUM(DE19/DD19)</f>
        <v>#DIV/0!</v>
      </c>
      <c r="DH19" s="477"/>
      <c r="DI19" s="478"/>
      <c r="DJ19" s="479"/>
      <c r="DK19" s="479"/>
      <c r="DL19" s="480" t="e">
        <f t="shared" ref="DL19:DL21" si="95">SUM(DJ19/DI19)</f>
        <v>#DIV/0!</v>
      </c>
      <c r="DM19" s="477"/>
      <c r="DN19" s="478"/>
      <c r="DO19" s="479"/>
      <c r="DP19" s="479"/>
      <c r="DQ19" s="480" t="e">
        <f t="shared" ref="DQ19:DQ23" si="96">SUM(DO19/DN19)</f>
        <v>#DIV/0!</v>
      </c>
      <c r="DR19" s="477"/>
    </row>
    <row r="20" spans="1:122" s="482" customFormat="1" ht="19.95" customHeight="1" thickBot="1" x14ac:dyDescent="0.35">
      <c r="A20" s="777">
        <v>17</v>
      </c>
      <c r="B20" s="663" t="str">
        <f>'Deelnemers bestand'!C20</f>
        <v>Wijk van Ton  &lt; 19,15</v>
      </c>
      <c r="C20" s="758">
        <f>'Deelnemers bestand'!B20</f>
        <v>4</v>
      </c>
      <c r="D20" s="660">
        <f t="shared" si="36"/>
        <v>0.4</v>
      </c>
      <c r="E20" s="445">
        <f>'Deelnemers bestand'!D20</f>
        <v>12</v>
      </c>
      <c r="F20" s="446">
        <f t="shared" si="72"/>
        <v>0.18518518518518517</v>
      </c>
      <c r="G20" s="447">
        <f t="shared" si="73"/>
        <v>5.5555555555555554</v>
      </c>
      <c r="H20" s="488">
        <f t="shared" si="2"/>
        <v>0</v>
      </c>
      <c r="I20" s="449">
        <f t="shared" si="3"/>
        <v>46.296296296296291</v>
      </c>
      <c r="J20" s="575">
        <f t="shared" si="69"/>
        <v>1.6666666666666667</v>
      </c>
      <c r="K20" s="450">
        <f t="shared" si="4"/>
        <v>108</v>
      </c>
      <c r="L20" s="469">
        <f t="shared" si="5"/>
        <v>20</v>
      </c>
      <c r="M20" s="470">
        <f t="shared" si="6"/>
        <v>4</v>
      </c>
      <c r="N20" s="471">
        <v>21</v>
      </c>
      <c r="O20" s="473">
        <v>3</v>
      </c>
      <c r="P20" s="454">
        <f t="shared" si="7"/>
        <v>0.25</v>
      </c>
      <c r="Q20" s="455">
        <f t="shared" si="8"/>
        <v>0.14285714285714285</v>
      </c>
      <c r="R20" s="472">
        <v>0</v>
      </c>
      <c r="S20" s="471">
        <v>30</v>
      </c>
      <c r="T20" s="473">
        <v>7</v>
      </c>
      <c r="U20" s="458">
        <f t="shared" si="9"/>
        <v>0.58333333333333337</v>
      </c>
      <c r="V20" s="455">
        <f t="shared" si="57"/>
        <v>0.23333333333333334</v>
      </c>
      <c r="W20" s="470">
        <v>0</v>
      </c>
      <c r="X20" s="471">
        <v>27</v>
      </c>
      <c r="Y20" s="473">
        <v>4</v>
      </c>
      <c r="Z20" s="458">
        <f t="shared" si="38"/>
        <v>0.33333333333333331</v>
      </c>
      <c r="AA20" s="459">
        <f t="shared" si="11"/>
        <v>0.14814814814814814</v>
      </c>
      <c r="AB20" s="472">
        <v>0</v>
      </c>
      <c r="AC20" s="474">
        <v>30</v>
      </c>
      <c r="AD20" s="475">
        <v>6</v>
      </c>
      <c r="AE20" s="462">
        <f t="shared" si="39"/>
        <v>0.5</v>
      </c>
      <c r="AF20" s="459">
        <f t="shared" si="12"/>
        <v>0.2</v>
      </c>
      <c r="AG20" s="476">
        <v>0</v>
      </c>
      <c r="AH20" s="474"/>
      <c r="AI20" s="475"/>
      <c r="AJ20" s="462">
        <f t="shared" si="40"/>
        <v>0</v>
      </c>
      <c r="AK20" s="459" t="e">
        <f t="shared" si="13"/>
        <v>#DIV/0!</v>
      </c>
      <c r="AL20" s="476"/>
      <c r="AM20" s="474"/>
      <c r="AN20" s="475"/>
      <c r="AO20" s="462">
        <f t="shared" si="41"/>
        <v>0</v>
      </c>
      <c r="AP20" s="459" t="e">
        <f t="shared" si="14"/>
        <v>#DIV/0!</v>
      </c>
      <c r="AQ20" s="477"/>
      <c r="AR20" s="478"/>
      <c r="AS20" s="479"/>
      <c r="AT20" s="462">
        <f t="shared" si="42"/>
        <v>0</v>
      </c>
      <c r="AU20" s="467" t="e">
        <f t="shared" si="15"/>
        <v>#DIV/0!</v>
      </c>
      <c r="AV20" s="477"/>
      <c r="AW20" s="478"/>
      <c r="AX20" s="479"/>
      <c r="AY20" s="462">
        <f t="shared" si="16"/>
        <v>0</v>
      </c>
      <c r="AZ20" s="467" t="e">
        <f t="shared" si="17"/>
        <v>#DIV/0!</v>
      </c>
      <c r="BA20" s="477"/>
      <c r="BB20" s="478"/>
      <c r="BC20" s="479"/>
      <c r="BD20" s="927">
        <f t="shared" ref="BD20:BD35" si="97">BC20/E20</f>
        <v>0</v>
      </c>
      <c r="BE20" s="480" t="e">
        <f t="shared" si="86"/>
        <v>#DIV/0!</v>
      </c>
      <c r="BF20" s="477"/>
      <c r="BG20" s="478"/>
      <c r="BH20" s="479"/>
      <c r="BI20" s="927">
        <f t="shared" si="20"/>
        <v>0</v>
      </c>
      <c r="BJ20" s="480" t="e">
        <f t="shared" si="87"/>
        <v>#DIV/0!</v>
      </c>
      <c r="BK20" s="477"/>
      <c r="BL20" s="478"/>
      <c r="BM20" s="479"/>
      <c r="BN20" s="927">
        <f t="shared" si="70"/>
        <v>0</v>
      </c>
      <c r="BO20" s="480" t="e">
        <f t="shared" si="88"/>
        <v>#DIV/0!</v>
      </c>
      <c r="BP20" s="477"/>
      <c r="BQ20" s="478"/>
      <c r="BR20" s="479"/>
      <c r="BS20" s="927">
        <f t="shared" si="71"/>
        <v>0</v>
      </c>
      <c r="BT20" s="480" t="e">
        <f t="shared" si="89"/>
        <v>#DIV/0!</v>
      </c>
      <c r="BU20" s="477"/>
      <c r="BV20" s="478"/>
      <c r="BW20" s="479"/>
      <c r="BX20" s="927">
        <f t="shared" si="43"/>
        <v>0</v>
      </c>
      <c r="BY20" s="480" t="e">
        <f t="shared" si="26"/>
        <v>#DIV/0!</v>
      </c>
      <c r="BZ20" s="477"/>
      <c r="CA20" s="478"/>
      <c r="CB20" s="479"/>
      <c r="CC20" s="927">
        <f t="shared" si="45"/>
        <v>0</v>
      </c>
      <c r="CD20" s="480" t="e">
        <f t="shared" si="27"/>
        <v>#DIV/0!</v>
      </c>
      <c r="CE20" s="477"/>
      <c r="CF20" s="478"/>
      <c r="CG20" s="479"/>
      <c r="CH20" s="462">
        <f t="shared" si="44"/>
        <v>0</v>
      </c>
      <c r="CI20" s="480" t="e">
        <f t="shared" si="90"/>
        <v>#DIV/0!</v>
      </c>
      <c r="CJ20" s="477"/>
      <c r="CK20" s="478"/>
      <c r="CL20" s="479"/>
      <c r="CM20" s="480" t="e">
        <f t="shared" si="29"/>
        <v>#DIV/0!</v>
      </c>
      <c r="CN20" s="477"/>
      <c r="CO20" s="478"/>
      <c r="CP20" s="479"/>
      <c r="CQ20" s="479"/>
      <c r="CR20" s="480" t="e">
        <f t="shared" si="91"/>
        <v>#DIV/0!</v>
      </c>
      <c r="CS20" s="477"/>
      <c r="CT20" s="478"/>
      <c r="CU20" s="479"/>
      <c r="CV20" s="479"/>
      <c r="CW20" s="480" t="e">
        <f t="shared" si="92"/>
        <v>#DIV/0!</v>
      </c>
      <c r="CX20" s="477"/>
      <c r="CY20" s="478"/>
      <c r="CZ20" s="479"/>
      <c r="DA20" s="479"/>
      <c r="DB20" s="480" t="e">
        <f t="shared" si="93"/>
        <v>#DIV/0!</v>
      </c>
      <c r="DC20" s="477"/>
      <c r="DD20" s="478"/>
      <c r="DE20" s="479"/>
      <c r="DF20" s="479"/>
      <c r="DG20" s="480" t="e">
        <f t="shared" si="94"/>
        <v>#DIV/0!</v>
      </c>
      <c r="DH20" s="477"/>
      <c r="DI20" s="478"/>
      <c r="DJ20" s="479"/>
      <c r="DK20" s="479"/>
      <c r="DL20" s="480" t="e">
        <f t="shared" si="95"/>
        <v>#DIV/0!</v>
      </c>
      <c r="DM20" s="477"/>
      <c r="DN20" s="478"/>
      <c r="DO20" s="479"/>
      <c r="DP20" s="479"/>
      <c r="DQ20" s="480" t="e">
        <f t="shared" si="96"/>
        <v>#DIV/0!</v>
      </c>
      <c r="DR20" s="477"/>
    </row>
    <row r="21" spans="1:122" s="482" customFormat="1" ht="19.95" customHeight="1" thickBot="1" x14ac:dyDescent="0.35">
      <c r="A21" s="777">
        <v>18</v>
      </c>
      <c r="B21" s="663" t="str">
        <f>'Deelnemers bestand'!C21</f>
        <v>Beus de Jan  &lt; hele dag &gt;</v>
      </c>
      <c r="C21" s="758">
        <f>'Deelnemers bestand'!B21</f>
        <v>4</v>
      </c>
      <c r="D21" s="660">
        <f t="shared" si="36"/>
        <v>0</v>
      </c>
      <c r="E21" s="445">
        <f>'Deelnemers bestand'!D21</f>
        <v>0</v>
      </c>
      <c r="F21" s="446">
        <f t="shared" si="72"/>
        <v>0.37899543378995432</v>
      </c>
      <c r="G21" s="447">
        <f t="shared" si="73"/>
        <v>11.36986301369863</v>
      </c>
      <c r="H21" s="488">
        <f t="shared" si="2"/>
        <v>10</v>
      </c>
      <c r="I21" s="449" t="e">
        <f t="shared" si="3"/>
        <v>#DIV/0!</v>
      </c>
      <c r="J21" s="575" t="e">
        <f t="shared" si="69"/>
        <v>#DIV/0!</v>
      </c>
      <c r="K21" s="450">
        <f t="shared" si="4"/>
        <v>219</v>
      </c>
      <c r="L21" s="469">
        <f t="shared" si="5"/>
        <v>83</v>
      </c>
      <c r="M21" s="470">
        <f t="shared" si="6"/>
        <v>10</v>
      </c>
      <c r="N21" s="471">
        <v>16</v>
      </c>
      <c r="O21" s="473">
        <v>11</v>
      </c>
      <c r="P21" s="454" t="e">
        <f t="shared" si="7"/>
        <v>#DIV/0!</v>
      </c>
      <c r="Q21" s="455">
        <f t="shared" si="8"/>
        <v>0.6875</v>
      </c>
      <c r="R21" s="472">
        <v>2</v>
      </c>
      <c r="S21" s="471">
        <v>18</v>
      </c>
      <c r="T21" s="473">
        <v>11</v>
      </c>
      <c r="U21" s="458" t="e">
        <f t="shared" si="9"/>
        <v>#DIV/0!</v>
      </c>
      <c r="V21" s="455">
        <f t="shared" si="57"/>
        <v>0.61111111111111116</v>
      </c>
      <c r="W21" s="470">
        <v>2</v>
      </c>
      <c r="X21" s="471">
        <v>14</v>
      </c>
      <c r="Y21" s="473">
        <v>7</v>
      </c>
      <c r="Z21" s="458" t="e">
        <f t="shared" si="38"/>
        <v>#DIV/0!</v>
      </c>
      <c r="AA21" s="459">
        <f t="shared" si="11"/>
        <v>0.5</v>
      </c>
      <c r="AB21" s="472">
        <v>0</v>
      </c>
      <c r="AC21" s="474">
        <v>30</v>
      </c>
      <c r="AD21" s="475">
        <v>9</v>
      </c>
      <c r="AE21" s="462" t="e">
        <f t="shared" si="39"/>
        <v>#DIV/0!</v>
      </c>
      <c r="AF21" s="459">
        <f t="shared" si="12"/>
        <v>0.3</v>
      </c>
      <c r="AG21" s="476">
        <v>2</v>
      </c>
      <c r="AH21" s="474">
        <v>14</v>
      </c>
      <c r="AI21" s="475">
        <v>11</v>
      </c>
      <c r="AJ21" s="462" t="e">
        <f t="shared" si="40"/>
        <v>#DIV/0!</v>
      </c>
      <c r="AK21" s="459">
        <f t="shared" si="13"/>
        <v>0.7857142857142857</v>
      </c>
      <c r="AL21" s="476">
        <v>2</v>
      </c>
      <c r="AM21" s="474">
        <v>30</v>
      </c>
      <c r="AN21" s="475">
        <v>10</v>
      </c>
      <c r="AO21" s="462" t="e">
        <f t="shared" si="41"/>
        <v>#DIV/0!</v>
      </c>
      <c r="AP21" s="459">
        <f t="shared" si="14"/>
        <v>0.33333333333333331</v>
      </c>
      <c r="AQ21" s="477"/>
      <c r="AR21" s="478">
        <v>20</v>
      </c>
      <c r="AS21" s="479">
        <v>5</v>
      </c>
      <c r="AT21" s="462" t="e">
        <f t="shared" si="42"/>
        <v>#DIV/0!</v>
      </c>
      <c r="AU21" s="467">
        <f t="shared" si="15"/>
        <v>0.25</v>
      </c>
      <c r="AV21" s="477">
        <v>0</v>
      </c>
      <c r="AW21" s="478">
        <v>19</v>
      </c>
      <c r="AX21" s="479">
        <v>1</v>
      </c>
      <c r="AY21" s="462" t="e">
        <f t="shared" si="16"/>
        <v>#DIV/0!</v>
      </c>
      <c r="AZ21" s="467">
        <f t="shared" si="17"/>
        <v>5.2631578947368418E-2</v>
      </c>
      <c r="BA21" s="477">
        <v>0</v>
      </c>
      <c r="BB21" s="478">
        <v>30</v>
      </c>
      <c r="BC21" s="479">
        <v>7</v>
      </c>
      <c r="BD21" s="927" t="e">
        <f t="shared" si="97"/>
        <v>#DIV/0!</v>
      </c>
      <c r="BE21" s="480">
        <f t="shared" si="86"/>
        <v>0.23333333333333334</v>
      </c>
      <c r="BF21" s="477">
        <v>0</v>
      </c>
      <c r="BG21" s="478">
        <v>28</v>
      </c>
      <c r="BH21" s="479">
        <v>11</v>
      </c>
      <c r="BI21" s="927" t="e">
        <f t="shared" si="20"/>
        <v>#DIV/0!</v>
      </c>
      <c r="BJ21" s="480">
        <f t="shared" si="87"/>
        <v>0.39285714285714285</v>
      </c>
      <c r="BK21" s="477">
        <v>2</v>
      </c>
      <c r="BL21" s="478"/>
      <c r="BM21" s="479"/>
      <c r="BN21" s="927" t="e">
        <f t="shared" si="70"/>
        <v>#DIV/0!</v>
      </c>
      <c r="BO21" s="480" t="e">
        <f t="shared" si="88"/>
        <v>#DIV/0!</v>
      </c>
      <c r="BP21" s="477"/>
      <c r="BQ21" s="478"/>
      <c r="BR21" s="479"/>
      <c r="BS21" s="927" t="e">
        <f t="shared" si="71"/>
        <v>#DIV/0!</v>
      </c>
      <c r="BT21" s="480" t="e">
        <f t="shared" si="89"/>
        <v>#DIV/0!</v>
      </c>
      <c r="BU21" s="477"/>
      <c r="BV21" s="478"/>
      <c r="BW21" s="479"/>
      <c r="BX21" s="927" t="e">
        <f t="shared" si="43"/>
        <v>#DIV/0!</v>
      </c>
      <c r="BY21" s="480" t="e">
        <f t="shared" si="26"/>
        <v>#DIV/0!</v>
      </c>
      <c r="BZ21" s="477"/>
      <c r="CA21" s="478"/>
      <c r="CB21" s="479"/>
      <c r="CC21" s="927" t="e">
        <f t="shared" si="45"/>
        <v>#DIV/0!</v>
      </c>
      <c r="CD21" s="480" t="e">
        <f t="shared" si="27"/>
        <v>#DIV/0!</v>
      </c>
      <c r="CE21" s="477"/>
      <c r="CF21" s="478"/>
      <c r="CG21" s="479"/>
      <c r="CH21" s="462" t="e">
        <f t="shared" si="44"/>
        <v>#DIV/0!</v>
      </c>
      <c r="CI21" s="480" t="e">
        <f t="shared" si="90"/>
        <v>#DIV/0!</v>
      </c>
      <c r="CJ21" s="477"/>
      <c r="CK21" s="478"/>
      <c r="CL21" s="479"/>
      <c r="CM21" s="480" t="e">
        <f t="shared" si="29"/>
        <v>#DIV/0!</v>
      </c>
      <c r="CN21" s="477"/>
      <c r="CO21" s="478"/>
      <c r="CP21" s="479"/>
      <c r="CQ21" s="479"/>
      <c r="CR21" s="480" t="e">
        <f t="shared" si="91"/>
        <v>#DIV/0!</v>
      </c>
      <c r="CS21" s="477"/>
      <c r="CT21" s="478"/>
      <c r="CU21" s="479"/>
      <c r="CV21" s="479"/>
      <c r="CW21" s="480" t="e">
        <f t="shared" si="92"/>
        <v>#DIV/0!</v>
      </c>
      <c r="CX21" s="477"/>
      <c r="CY21" s="478"/>
      <c r="CZ21" s="479"/>
      <c r="DA21" s="479"/>
      <c r="DB21" s="480" t="e">
        <f t="shared" si="93"/>
        <v>#DIV/0!</v>
      </c>
      <c r="DC21" s="477"/>
      <c r="DD21" s="478"/>
      <c r="DE21" s="479"/>
      <c r="DF21" s="479"/>
      <c r="DG21" s="480" t="e">
        <f t="shared" si="94"/>
        <v>#DIV/0!</v>
      </c>
      <c r="DH21" s="477"/>
      <c r="DI21" s="478"/>
      <c r="DJ21" s="479"/>
      <c r="DK21" s="479"/>
      <c r="DL21" s="480" t="e">
        <f t="shared" si="95"/>
        <v>#DIV/0!</v>
      </c>
      <c r="DM21" s="477"/>
      <c r="DN21" s="478"/>
      <c r="DO21" s="479"/>
      <c r="DP21" s="479"/>
      <c r="DQ21" s="480" t="e">
        <f t="shared" si="96"/>
        <v>#DIV/0!</v>
      </c>
      <c r="DR21" s="477"/>
    </row>
    <row r="22" spans="1:122" s="482" customFormat="1" ht="19.95" customHeight="1" thickBot="1" x14ac:dyDescent="0.35">
      <c r="A22" s="777">
        <v>19</v>
      </c>
      <c r="B22" s="663" t="str">
        <f>'Deelnemers bestand'!C22</f>
        <v>Witjes Ge  &lt; 20,00 avond laat &gt;</v>
      </c>
      <c r="C22" s="758">
        <f>'Deelnemers bestand'!B22</f>
        <v>4</v>
      </c>
      <c r="D22" s="660">
        <f t="shared" si="36"/>
        <v>0.4</v>
      </c>
      <c r="E22" s="445">
        <f>'Deelnemers bestand'!D22</f>
        <v>12</v>
      </c>
      <c r="F22" s="446">
        <f t="shared" si="72"/>
        <v>0.26315789473684209</v>
      </c>
      <c r="G22" s="447">
        <f t="shared" si="73"/>
        <v>7.8947368421052628</v>
      </c>
      <c r="H22" s="488">
        <f t="shared" si="2"/>
        <v>2</v>
      </c>
      <c r="I22" s="449">
        <f t="shared" si="3"/>
        <v>65.78947368421052</v>
      </c>
      <c r="J22" s="575">
        <f t="shared" si="69"/>
        <v>2.0833333333333335</v>
      </c>
      <c r="K22" s="450">
        <f t="shared" si="4"/>
        <v>95</v>
      </c>
      <c r="L22" s="469">
        <f t="shared" si="5"/>
        <v>25</v>
      </c>
      <c r="M22" s="470">
        <f t="shared" si="6"/>
        <v>4</v>
      </c>
      <c r="N22" s="471">
        <v>23</v>
      </c>
      <c r="O22" s="473">
        <v>7</v>
      </c>
      <c r="P22" s="454">
        <f t="shared" si="7"/>
        <v>0.58333333333333337</v>
      </c>
      <c r="Q22" s="455">
        <f t="shared" si="8"/>
        <v>0.30434782608695654</v>
      </c>
      <c r="R22" s="476">
        <v>0</v>
      </c>
      <c r="S22" s="474">
        <v>17</v>
      </c>
      <c r="T22" s="475">
        <v>4</v>
      </c>
      <c r="U22" s="458">
        <f t="shared" si="9"/>
        <v>0.33333333333333331</v>
      </c>
      <c r="V22" s="455">
        <f t="shared" si="57"/>
        <v>0.23529411764705882</v>
      </c>
      <c r="W22" s="477">
        <v>0</v>
      </c>
      <c r="X22" s="471">
        <v>27</v>
      </c>
      <c r="Y22" s="473">
        <v>10</v>
      </c>
      <c r="Z22" s="458">
        <f t="shared" si="38"/>
        <v>0.83333333333333337</v>
      </c>
      <c r="AA22" s="459">
        <f t="shared" si="11"/>
        <v>0.37037037037037035</v>
      </c>
      <c r="AB22" s="472">
        <v>2</v>
      </c>
      <c r="AC22" s="474">
        <v>28</v>
      </c>
      <c r="AD22" s="475">
        <v>4</v>
      </c>
      <c r="AE22" s="462">
        <f t="shared" si="39"/>
        <v>0.33333333333333331</v>
      </c>
      <c r="AF22" s="459">
        <f t="shared" si="12"/>
        <v>0.14285714285714285</v>
      </c>
      <c r="AG22" s="476">
        <v>0</v>
      </c>
      <c r="AH22" s="474"/>
      <c r="AI22" s="475"/>
      <c r="AJ22" s="462">
        <f t="shared" si="40"/>
        <v>0</v>
      </c>
      <c r="AK22" s="459" t="e">
        <f t="shared" si="13"/>
        <v>#DIV/0!</v>
      </c>
      <c r="AL22" s="476"/>
      <c r="AM22" s="474"/>
      <c r="AN22" s="475"/>
      <c r="AO22" s="462">
        <f t="shared" si="41"/>
        <v>0</v>
      </c>
      <c r="AP22" s="459" t="e">
        <f t="shared" si="14"/>
        <v>#DIV/0!</v>
      </c>
      <c r="AQ22" s="477"/>
      <c r="AR22" s="478"/>
      <c r="AS22" s="479"/>
      <c r="AT22" s="462">
        <f t="shared" si="42"/>
        <v>0</v>
      </c>
      <c r="AU22" s="467" t="e">
        <f t="shared" si="15"/>
        <v>#DIV/0!</v>
      </c>
      <c r="AV22" s="477"/>
      <c r="AW22" s="478"/>
      <c r="AX22" s="479"/>
      <c r="AY22" s="462">
        <f t="shared" si="16"/>
        <v>0</v>
      </c>
      <c r="AZ22" s="467" t="e">
        <f t="shared" si="17"/>
        <v>#DIV/0!</v>
      </c>
      <c r="BA22" s="477"/>
      <c r="BB22" s="478"/>
      <c r="BC22" s="479"/>
      <c r="BD22" s="927">
        <f t="shared" si="97"/>
        <v>0</v>
      </c>
      <c r="BE22" s="480" t="e">
        <f t="shared" ref="BE22:BE23" si="98">SUM(BC22/BB22)</f>
        <v>#DIV/0!</v>
      </c>
      <c r="BF22" s="477"/>
      <c r="BG22" s="478"/>
      <c r="BH22" s="479"/>
      <c r="BI22" s="927">
        <f t="shared" si="20"/>
        <v>0</v>
      </c>
      <c r="BJ22" s="480" t="e">
        <f t="shared" ref="BJ22:BJ23" si="99">SUM(BH22/BG22)</f>
        <v>#DIV/0!</v>
      </c>
      <c r="BK22" s="477"/>
      <c r="BL22" s="478"/>
      <c r="BM22" s="479"/>
      <c r="BN22" s="927">
        <f t="shared" si="70"/>
        <v>0</v>
      </c>
      <c r="BO22" s="480" t="e">
        <f t="shared" ref="BO22:BO23" si="100">SUM(BM22/BL22)</f>
        <v>#DIV/0!</v>
      </c>
      <c r="BP22" s="477"/>
      <c r="BQ22" s="478"/>
      <c r="BR22" s="479"/>
      <c r="BS22" s="927">
        <f t="shared" si="71"/>
        <v>0</v>
      </c>
      <c r="BT22" s="480" t="e">
        <f t="shared" ref="BT22:BT23" si="101">SUM(BR22/BQ22)</f>
        <v>#DIV/0!</v>
      </c>
      <c r="BU22" s="477"/>
      <c r="BV22" s="478"/>
      <c r="BW22" s="479"/>
      <c r="BX22" s="927">
        <f t="shared" si="43"/>
        <v>0</v>
      </c>
      <c r="BY22" s="480" t="e">
        <f t="shared" si="26"/>
        <v>#DIV/0!</v>
      </c>
      <c r="BZ22" s="477"/>
      <c r="CA22" s="478"/>
      <c r="CB22" s="479"/>
      <c r="CC22" s="927">
        <f t="shared" si="45"/>
        <v>0</v>
      </c>
      <c r="CD22" s="480" t="e">
        <f t="shared" si="27"/>
        <v>#DIV/0!</v>
      </c>
      <c r="CE22" s="477"/>
      <c r="CF22" s="478"/>
      <c r="CG22" s="479"/>
      <c r="CH22" s="462">
        <f t="shared" si="44"/>
        <v>0</v>
      </c>
      <c r="CI22" s="480" t="e">
        <f t="shared" ref="CI22:CI23" si="102">SUM(CG22/CF22)</f>
        <v>#DIV/0!</v>
      </c>
      <c r="CJ22" s="477"/>
      <c r="CK22" s="478"/>
      <c r="CL22" s="479"/>
      <c r="CM22" s="480" t="e">
        <f t="shared" si="29"/>
        <v>#DIV/0!</v>
      </c>
      <c r="CN22" s="477"/>
      <c r="CO22" s="478"/>
      <c r="CP22" s="479"/>
      <c r="CQ22" s="479"/>
      <c r="CR22" s="480" t="e">
        <f t="shared" ref="CR22:CR23" si="103">SUM(CP22/CO22)</f>
        <v>#DIV/0!</v>
      </c>
      <c r="CS22" s="477"/>
      <c r="CT22" s="478"/>
      <c r="CU22" s="479"/>
      <c r="CV22" s="479"/>
      <c r="CW22" s="480" t="e">
        <f t="shared" ref="CW22:CW23" si="104">SUM(CU22/CT22)</f>
        <v>#DIV/0!</v>
      </c>
      <c r="CX22" s="477"/>
      <c r="CY22" s="478"/>
      <c r="CZ22" s="479"/>
      <c r="DA22" s="479"/>
      <c r="DB22" s="480" t="e">
        <f t="shared" ref="DB22:DB23" si="105">SUM(CZ22/CY22)</f>
        <v>#DIV/0!</v>
      </c>
      <c r="DC22" s="477"/>
      <c r="DD22" s="478"/>
      <c r="DE22" s="479"/>
      <c r="DF22" s="479"/>
      <c r="DG22" s="480" t="e">
        <f t="shared" ref="DG22:DG23" si="106">SUM(DE22/DD22)</f>
        <v>#DIV/0!</v>
      </c>
      <c r="DH22" s="477"/>
      <c r="DI22" s="478"/>
      <c r="DJ22" s="479"/>
      <c r="DK22" s="479"/>
      <c r="DL22" s="480" t="e">
        <f t="shared" ref="DL22:DL23" si="107">SUM(DJ22/DI22)</f>
        <v>#DIV/0!</v>
      </c>
      <c r="DM22" s="477"/>
      <c r="DN22" s="478"/>
      <c r="DO22" s="479"/>
      <c r="DP22" s="479"/>
      <c r="DQ22" s="480" t="e">
        <f t="shared" si="96"/>
        <v>#DIV/0!</v>
      </c>
      <c r="DR22" s="477"/>
    </row>
    <row r="23" spans="1:122" s="482" customFormat="1" ht="19.95" customHeight="1" thickBot="1" x14ac:dyDescent="0.35">
      <c r="A23" s="778">
        <v>20</v>
      </c>
      <c r="B23" s="738" t="str">
        <f>'Deelnemers bestand'!C23</f>
        <v>Beem Gerrit  &lt; 20,00 avond  &gt;</v>
      </c>
      <c r="C23" s="760">
        <f>'Deelnemers bestand'!B23</f>
        <v>4</v>
      </c>
      <c r="D23" s="739">
        <f t="shared" si="36"/>
        <v>0.36666666666666664</v>
      </c>
      <c r="E23" s="574">
        <f>'Deelnemers bestand'!D23</f>
        <v>11</v>
      </c>
      <c r="F23" s="572">
        <f t="shared" si="72"/>
        <v>0.3971631205673759</v>
      </c>
      <c r="G23" s="555">
        <f t="shared" si="73"/>
        <v>11.914893617021278</v>
      </c>
      <c r="H23" s="746">
        <f t="shared" si="2"/>
        <v>6</v>
      </c>
      <c r="I23" s="741">
        <f t="shared" si="3"/>
        <v>108.31721470019345</v>
      </c>
      <c r="J23" s="575">
        <f t="shared" si="69"/>
        <v>5.0909090909090908</v>
      </c>
      <c r="K23" s="742">
        <f t="shared" si="4"/>
        <v>141</v>
      </c>
      <c r="L23" s="743">
        <f t="shared" si="5"/>
        <v>56</v>
      </c>
      <c r="M23" s="744">
        <f t="shared" si="6"/>
        <v>7</v>
      </c>
      <c r="N23" s="471">
        <v>22</v>
      </c>
      <c r="O23" s="473">
        <v>10</v>
      </c>
      <c r="P23" s="454">
        <f t="shared" si="7"/>
        <v>0.90909090909090906</v>
      </c>
      <c r="Q23" s="455">
        <f t="shared" si="8"/>
        <v>0.45454545454545453</v>
      </c>
      <c r="R23" s="472">
        <v>2</v>
      </c>
      <c r="S23" s="471">
        <v>24</v>
      </c>
      <c r="T23" s="473">
        <v>10</v>
      </c>
      <c r="U23" s="458">
        <f t="shared" si="9"/>
        <v>0.90909090909090906</v>
      </c>
      <c r="V23" s="455">
        <f t="shared" si="57"/>
        <v>0.41666666666666669</v>
      </c>
      <c r="W23" s="470">
        <v>2</v>
      </c>
      <c r="X23" s="471">
        <v>14</v>
      </c>
      <c r="Y23" s="473">
        <v>4</v>
      </c>
      <c r="Z23" s="458">
        <f t="shared" si="38"/>
        <v>0.36363636363636365</v>
      </c>
      <c r="AA23" s="459">
        <f t="shared" si="11"/>
        <v>0.2857142857142857</v>
      </c>
      <c r="AB23" s="472">
        <v>0</v>
      </c>
      <c r="AC23" s="474">
        <v>14</v>
      </c>
      <c r="AD23" s="475">
        <v>10</v>
      </c>
      <c r="AE23" s="462">
        <f t="shared" si="39"/>
        <v>0.90909090909090906</v>
      </c>
      <c r="AF23" s="459">
        <f t="shared" si="12"/>
        <v>0.7142857142857143</v>
      </c>
      <c r="AG23" s="476">
        <v>2</v>
      </c>
      <c r="AH23" s="474">
        <v>19</v>
      </c>
      <c r="AI23" s="475">
        <v>7</v>
      </c>
      <c r="AJ23" s="462">
        <f t="shared" si="40"/>
        <v>0.63636363636363635</v>
      </c>
      <c r="AK23" s="459">
        <f t="shared" si="13"/>
        <v>0.36842105263157893</v>
      </c>
      <c r="AL23" s="476">
        <v>0</v>
      </c>
      <c r="AM23" s="474">
        <v>30</v>
      </c>
      <c r="AN23" s="475">
        <v>8</v>
      </c>
      <c r="AO23" s="462">
        <f t="shared" si="41"/>
        <v>0.72727272727272729</v>
      </c>
      <c r="AP23" s="459">
        <f t="shared" si="14"/>
        <v>0.26666666666666666</v>
      </c>
      <c r="AQ23" s="477">
        <v>0</v>
      </c>
      <c r="AR23" s="478">
        <v>18</v>
      </c>
      <c r="AS23" s="479">
        <v>7</v>
      </c>
      <c r="AT23" s="462">
        <f t="shared" si="42"/>
        <v>0.63636363636363635</v>
      </c>
      <c r="AU23" s="467">
        <f t="shared" si="15"/>
        <v>0.3888888888888889</v>
      </c>
      <c r="AV23" s="477">
        <v>0</v>
      </c>
      <c r="AW23" s="478"/>
      <c r="AX23" s="479"/>
      <c r="AY23" s="462">
        <f t="shared" si="16"/>
        <v>0</v>
      </c>
      <c r="AZ23" s="467" t="e">
        <f t="shared" si="17"/>
        <v>#DIV/0!</v>
      </c>
      <c r="BA23" s="477"/>
      <c r="BB23" s="478"/>
      <c r="BC23" s="479"/>
      <c r="BD23" s="927">
        <f t="shared" si="97"/>
        <v>0</v>
      </c>
      <c r="BE23" s="480" t="e">
        <f t="shared" si="98"/>
        <v>#DIV/0!</v>
      </c>
      <c r="BF23" s="477"/>
      <c r="BG23" s="478"/>
      <c r="BH23" s="479"/>
      <c r="BI23" s="927">
        <f t="shared" si="20"/>
        <v>0</v>
      </c>
      <c r="BJ23" s="480" t="e">
        <f t="shared" si="99"/>
        <v>#DIV/0!</v>
      </c>
      <c r="BK23" s="477"/>
      <c r="BL23" s="478"/>
      <c r="BM23" s="479"/>
      <c r="BN23" s="927">
        <f t="shared" si="70"/>
        <v>0</v>
      </c>
      <c r="BO23" s="480" t="e">
        <f t="shared" si="100"/>
        <v>#DIV/0!</v>
      </c>
      <c r="BP23" s="477"/>
      <c r="BQ23" s="478"/>
      <c r="BR23" s="479"/>
      <c r="BS23" s="927">
        <f t="shared" si="71"/>
        <v>0</v>
      </c>
      <c r="BT23" s="480" t="e">
        <f t="shared" si="101"/>
        <v>#DIV/0!</v>
      </c>
      <c r="BU23" s="477"/>
      <c r="BV23" s="478"/>
      <c r="BW23" s="479"/>
      <c r="BX23" s="927">
        <f t="shared" si="43"/>
        <v>0</v>
      </c>
      <c r="BY23" s="480" t="e">
        <f t="shared" si="26"/>
        <v>#DIV/0!</v>
      </c>
      <c r="BZ23" s="477"/>
      <c r="CA23" s="478"/>
      <c r="CB23" s="479"/>
      <c r="CC23" s="927">
        <f t="shared" si="45"/>
        <v>0</v>
      </c>
      <c r="CD23" s="480" t="e">
        <f t="shared" si="27"/>
        <v>#DIV/0!</v>
      </c>
      <c r="CE23" s="477"/>
      <c r="CF23" s="478"/>
      <c r="CG23" s="479"/>
      <c r="CH23" s="462">
        <f t="shared" si="44"/>
        <v>0</v>
      </c>
      <c r="CI23" s="480" t="e">
        <f t="shared" si="102"/>
        <v>#DIV/0!</v>
      </c>
      <c r="CJ23" s="477"/>
      <c r="CK23" s="478"/>
      <c r="CL23" s="479"/>
      <c r="CM23" s="480" t="e">
        <f t="shared" si="29"/>
        <v>#DIV/0!</v>
      </c>
      <c r="CN23" s="477"/>
      <c r="CO23" s="478"/>
      <c r="CP23" s="479"/>
      <c r="CQ23" s="479"/>
      <c r="CR23" s="480" t="e">
        <f t="shared" si="103"/>
        <v>#DIV/0!</v>
      </c>
      <c r="CS23" s="477"/>
      <c r="CT23" s="478"/>
      <c r="CU23" s="479"/>
      <c r="CV23" s="479"/>
      <c r="CW23" s="480" t="e">
        <f t="shared" si="104"/>
        <v>#DIV/0!</v>
      </c>
      <c r="CX23" s="477"/>
      <c r="CY23" s="478"/>
      <c r="CZ23" s="479"/>
      <c r="DA23" s="479"/>
      <c r="DB23" s="480" t="e">
        <f t="shared" si="105"/>
        <v>#DIV/0!</v>
      </c>
      <c r="DC23" s="477"/>
      <c r="DD23" s="478"/>
      <c r="DE23" s="479"/>
      <c r="DF23" s="479"/>
      <c r="DG23" s="480" t="e">
        <f t="shared" si="106"/>
        <v>#DIV/0!</v>
      </c>
      <c r="DH23" s="477"/>
      <c r="DI23" s="478"/>
      <c r="DJ23" s="479"/>
      <c r="DK23" s="479"/>
      <c r="DL23" s="480" t="e">
        <f t="shared" si="107"/>
        <v>#DIV/0!</v>
      </c>
      <c r="DM23" s="477"/>
      <c r="DN23" s="478"/>
      <c r="DO23" s="479"/>
      <c r="DP23" s="479"/>
      <c r="DQ23" s="480" t="e">
        <f t="shared" si="96"/>
        <v>#DIV/0!</v>
      </c>
      <c r="DR23" s="477"/>
    </row>
    <row r="24" spans="1:122" s="482" customFormat="1" ht="19.95" customHeight="1" thickBot="1" x14ac:dyDescent="0.35">
      <c r="A24" s="779">
        <v>21</v>
      </c>
      <c r="B24" s="728" t="str">
        <f>'Deelnemers bestand'!C24</f>
        <v>Brand Bert  &lt; 19,15 hele dag &gt;</v>
      </c>
      <c r="C24" s="758">
        <f>'Deelnemers bestand'!B24</f>
        <v>5</v>
      </c>
      <c r="D24" s="729">
        <f t="shared" si="36"/>
        <v>0.33333333333333331</v>
      </c>
      <c r="E24" s="730">
        <f>'Deelnemers bestand'!D24</f>
        <v>10</v>
      </c>
      <c r="F24" s="731">
        <f t="shared" si="72"/>
        <v>0.32484076433121017</v>
      </c>
      <c r="G24" s="732">
        <f t="shared" si="73"/>
        <v>9.7452229299363058</v>
      </c>
      <c r="H24" s="745">
        <f t="shared" si="2"/>
        <v>8</v>
      </c>
      <c r="I24" s="734">
        <f t="shared" si="3"/>
        <v>97.452229299363054</v>
      </c>
      <c r="J24" s="575">
        <f t="shared" si="69"/>
        <v>5.0999999999999996</v>
      </c>
      <c r="K24" s="735">
        <f t="shared" si="4"/>
        <v>157</v>
      </c>
      <c r="L24" s="736">
        <f t="shared" si="5"/>
        <v>51</v>
      </c>
      <c r="M24" s="737">
        <f t="shared" si="6"/>
        <v>7</v>
      </c>
      <c r="N24" s="471">
        <v>15</v>
      </c>
      <c r="O24" s="473">
        <v>2</v>
      </c>
      <c r="P24" s="454">
        <f t="shared" si="7"/>
        <v>0.2</v>
      </c>
      <c r="Q24" s="455">
        <f t="shared" si="8"/>
        <v>0.13333333333333333</v>
      </c>
      <c r="R24" s="472">
        <v>0</v>
      </c>
      <c r="S24" s="471">
        <v>26</v>
      </c>
      <c r="T24" s="473">
        <v>10</v>
      </c>
      <c r="U24" s="458">
        <f t="shared" si="9"/>
        <v>1</v>
      </c>
      <c r="V24" s="455">
        <f t="shared" si="57"/>
        <v>0.38461538461538464</v>
      </c>
      <c r="W24" s="470">
        <v>2</v>
      </c>
      <c r="X24" s="471">
        <v>21</v>
      </c>
      <c r="Y24" s="473">
        <v>10</v>
      </c>
      <c r="Z24" s="458">
        <f t="shared" si="38"/>
        <v>1</v>
      </c>
      <c r="AA24" s="459">
        <f t="shared" si="11"/>
        <v>0.47619047619047616</v>
      </c>
      <c r="AB24" s="472">
        <v>2</v>
      </c>
      <c r="AC24" s="474">
        <v>14</v>
      </c>
      <c r="AD24" s="475">
        <v>10</v>
      </c>
      <c r="AE24" s="462">
        <f t="shared" si="39"/>
        <v>1</v>
      </c>
      <c r="AF24" s="459">
        <f t="shared" si="12"/>
        <v>0.7142857142857143</v>
      </c>
      <c r="AG24" s="476">
        <v>2</v>
      </c>
      <c r="AH24" s="474">
        <v>30</v>
      </c>
      <c r="AI24" s="475">
        <v>4</v>
      </c>
      <c r="AJ24" s="462">
        <f t="shared" si="40"/>
        <v>0.4</v>
      </c>
      <c r="AK24" s="459">
        <f t="shared" si="13"/>
        <v>0.13333333333333333</v>
      </c>
      <c r="AL24" s="476">
        <v>0</v>
      </c>
      <c r="AM24" s="474">
        <v>21</v>
      </c>
      <c r="AN24" s="475">
        <v>10</v>
      </c>
      <c r="AO24" s="462">
        <f t="shared" si="41"/>
        <v>1</v>
      </c>
      <c r="AP24" s="459">
        <f t="shared" si="14"/>
        <v>0.47619047619047616</v>
      </c>
      <c r="AQ24" s="477">
        <v>2</v>
      </c>
      <c r="AR24" s="478">
        <v>30</v>
      </c>
      <c r="AS24" s="479">
        <v>5</v>
      </c>
      <c r="AT24" s="462">
        <f t="shared" si="42"/>
        <v>0.5</v>
      </c>
      <c r="AU24" s="467">
        <f t="shared" si="15"/>
        <v>0.16666666666666666</v>
      </c>
      <c r="AV24" s="477">
        <v>0</v>
      </c>
      <c r="AW24" s="478"/>
      <c r="AX24" s="479"/>
      <c r="AY24" s="462">
        <f t="shared" si="16"/>
        <v>0</v>
      </c>
      <c r="AZ24" s="467" t="e">
        <f t="shared" si="17"/>
        <v>#DIV/0!</v>
      </c>
      <c r="BA24" s="477"/>
      <c r="BB24" s="478"/>
      <c r="BC24" s="479"/>
      <c r="BD24" s="927">
        <f t="shared" si="97"/>
        <v>0</v>
      </c>
      <c r="BE24" s="480" t="e">
        <f t="shared" ref="BE24:BE26" si="108">SUM(BC24/BB24)</f>
        <v>#DIV/0!</v>
      </c>
      <c r="BF24" s="477"/>
      <c r="BG24" s="478"/>
      <c r="BH24" s="479"/>
      <c r="BI24" s="927">
        <f t="shared" ref="BI24" si="109">BH24/E24</f>
        <v>0</v>
      </c>
      <c r="BJ24" s="480" t="e">
        <f t="shared" ref="BJ24:BJ26" si="110">SUM(BH24/BG24)</f>
        <v>#DIV/0!</v>
      </c>
      <c r="BK24" s="477"/>
      <c r="BL24" s="478"/>
      <c r="BM24" s="479"/>
      <c r="BN24" s="927">
        <f t="shared" si="70"/>
        <v>0</v>
      </c>
      <c r="BO24" s="480" t="e">
        <f t="shared" ref="BO24:BO26" si="111">SUM(BM24/BL24)</f>
        <v>#DIV/0!</v>
      </c>
      <c r="BP24" s="477"/>
      <c r="BQ24" s="478"/>
      <c r="BR24" s="479"/>
      <c r="BS24" s="927">
        <f t="shared" si="71"/>
        <v>0</v>
      </c>
      <c r="BT24" s="480" t="e">
        <f t="shared" ref="BT24:BT26" si="112">SUM(BR24/BQ24)</f>
        <v>#DIV/0!</v>
      </c>
      <c r="BU24" s="477"/>
      <c r="BV24" s="478"/>
      <c r="BW24" s="479"/>
      <c r="BX24" s="927">
        <f t="shared" si="43"/>
        <v>0</v>
      </c>
      <c r="BY24" s="480" t="e">
        <f t="shared" si="26"/>
        <v>#DIV/0!</v>
      </c>
      <c r="BZ24" s="477"/>
      <c r="CA24" s="478"/>
      <c r="CB24" s="479"/>
      <c r="CC24" s="927">
        <f t="shared" si="45"/>
        <v>0</v>
      </c>
      <c r="CD24" s="480" t="e">
        <f t="shared" si="27"/>
        <v>#DIV/0!</v>
      </c>
      <c r="CE24" s="477"/>
      <c r="CF24" s="478"/>
      <c r="CG24" s="479"/>
      <c r="CH24" s="462">
        <f t="shared" si="44"/>
        <v>0</v>
      </c>
      <c r="CI24" s="480" t="e">
        <f t="shared" ref="CI24:CI26" si="113">SUM(CG24/CF24)</f>
        <v>#DIV/0!</v>
      </c>
      <c r="CJ24" s="477"/>
      <c r="CK24" s="478"/>
      <c r="CL24" s="479"/>
      <c r="CM24" s="480" t="e">
        <f t="shared" si="29"/>
        <v>#DIV/0!</v>
      </c>
      <c r="CN24" s="477"/>
      <c r="CO24" s="478"/>
      <c r="CP24" s="479"/>
      <c r="CQ24" s="479"/>
      <c r="CR24" s="480" t="e">
        <f t="shared" ref="CR24:CR26" si="114">SUM(CP24/CO24)</f>
        <v>#DIV/0!</v>
      </c>
      <c r="CS24" s="477"/>
      <c r="CT24" s="478"/>
      <c r="CU24" s="479"/>
      <c r="CV24" s="479"/>
      <c r="CW24" s="480" t="e">
        <f t="shared" ref="CW24:CW26" si="115">SUM(CU24/CT24)</f>
        <v>#DIV/0!</v>
      </c>
      <c r="CX24" s="477"/>
      <c r="CY24" s="478"/>
      <c r="CZ24" s="479"/>
      <c r="DA24" s="479"/>
      <c r="DB24" s="480" t="e">
        <f t="shared" ref="DB24:DB26" si="116">SUM(CZ24/CY24)</f>
        <v>#DIV/0!</v>
      </c>
      <c r="DC24" s="477"/>
      <c r="DD24" s="478"/>
      <c r="DE24" s="479"/>
      <c r="DF24" s="479"/>
      <c r="DG24" s="480" t="e">
        <f t="shared" ref="DG24:DG26" si="117">SUM(DE24/DD24)</f>
        <v>#DIV/0!</v>
      </c>
      <c r="DH24" s="477"/>
      <c r="DI24" s="478"/>
      <c r="DJ24" s="479"/>
      <c r="DK24" s="479"/>
      <c r="DL24" s="480" t="e">
        <f t="shared" ref="DL24:DL26" si="118">SUM(DJ24/DI24)</f>
        <v>#DIV/0!</v>
      </c>
      <c r="DM24" s="477"/>
      <c r="DN24" s="478"/>
      <c r="DO24" s="479"/>
      <c r="DP24" s="479"/>
      <c r="DQ24" s="480" t="e">
        <f t="shared" ref="DQ24:DQ26" si="119">SUM(DO24/DN24)</f>
        <v>#DIV/0!</v>
      </c>
      <c r="DR24" s="477"/>
    </row>
    <row r="25" spans="1:122" s="482" customFormat="1" ht="19.95" customHeight="1" thickBot="1" x14ac:dyDescent="0.35">
      <c r="A25" s="777">
        <v>22</v>
      </c>
      <c r="B25" s="663" t="str">
        <f>'Deelnemers bestand'!C25</f>
        <v>Levering Bas &lt;19,15 avond &gt;</v>
      </c>
      <c r="C25" s="758">
        <f>'Deelnemers bestand'!B25</f>
        <v>5</v>
      </c>
      <c r="D25" s="660">
        <f t="shared" si="36"/>
        <v>0.33333333333333331</v>
      </c>
      <c r="E25" s="445">
        <f>'Deelnemers bestand'!D25</f>
        <v>10</v>
      </c>
      <c r="F25" s="446">
        <f t="shared" si="72"/>
        <v>0.36</v>
      </c>
      <c r="G25" s="447">
        <f t="shared" si="73"/>
        <v>10.799999999999999</v>
      </c>
      <c r="H25" s="488">
        <f t="shared" si="2"/>
        <v>6</v>
      </c>
      <c r="I25" s="449">
        <f t="shared" si="3"/>
        <v>108</v>
      </c>
      <c r="J25" s="575">
        <f t="shared" si="69"/>
        <v>5.4</v>
      </c>
      <c r="K25" s="450">
        <f t="shared" si="4"/>
        <v>150</v>
      </c>
      <c r="L25" s="469">
        <f t="shared" si="5"/>
        <v>54</v>
      </c>
      <c r="M25" s="470">
        <f t="shared" si="6"/>
        <v>7</v>
      </c>
      <c r="N25" s="471">
        <v>16</v>
      </c>
      <c r="O25" s="473">
        <v>10</v>
      </c>
      <c r="P25" s="454">
        <f t="shared" si="7"/>
        <v>1</v>
      </c>
      <c r="Q25" s="455">
        <f t="shared" si="8"/>
        <v>0.625</v>
      </c>
      <c r="R25" s="472">
        <v>2</v>
      </c>
      <c r="S25" s="471">
        <v>24</v>
      </c>
      <c r="T25" s="473">
        <v>7</v>
      </c>
      <c r="U25" s="458">
        <f t="shared" si="9"/>
        <v>0.7</v>
      </c>
      <c r="V25" s="455">
        <f t="shared" si="57"/>
        <v>0.29166666666666669</v>
      </c>
      <c r="W25" s="470">
        <v>0</v>
      </c>
      <c r="X25" s="471">
        <v>21</v>
      </c>
      <c r="Y25" s="473">
        <v>10</v>
      </c>
      <c r="Z25" s="458">
        <f t="shared" si="38"/>
        <v>1</v>
      </c>
      <c r="AA25" s="459">
        <f t="shared" si="11"/>
        <v>0.47619047619047616</v>
      </c>
      <c r="AB25" s="472">
        <v>2</v>
      </c>
      <c r="AC25" s="474">
        <v>17</v>
      </c>
      <c r="AD25" s="475">
        <v>10</v>
      </c>
      <c r="AE25" s="462">
        <f t="shared" si="39"/>
        <v>1</v>
      </c>
      <c r="AF25" s="459">
        <f t="shared" si="12"/>
        <v>0.58823529411764708</v>
      </c>
      <c r="AG25" s="476">
        <v>2</v>
      </c>
      <c r="AH25" s="474">
        <v>21</v>
      </c>
      <c r="AI25" s="475">
        <v>7</v>
      </c>
      <c r="AJ25" s="462">
        <f t="shared" si="40"/>
        <v>0.7</v>
      </c>
      <c r="AK25" s="459">
        <f t="shared" si="13"/>
        <v>0.33333333333333331</v>
      </c>
      <c r="AL25" s="476">
        <v>0</v>
      </c>
      <c r="AM25" s="474">
        <v>21</v>
      </c>
      <c r="AN25" s="475">
        <v>6</v>
      </c>
      <c r="AO25" s="462">
        <f t="shared" si="41"/>
        <v>0.6</v>
      </c>
      <c r="AP25" s="459">
        <f t="shared" si="14"/>
        <v>0.2857142857142857</v>
      </c>
      <c r="AQ25" s="477">
        <v>0</v>
      </c>
      <c r="AR25" s="478">
        <v>30</v>
      </c>
      <c r="AS25" s="479">
        <v>4</v>
      </c>
      <c r="AT25" s="462">
        <f t="shared" si="42"/>
        <v>0.4</v>
      </c>
      <c r="AU25" s="467">
        <f t="shared" si="15"/>
        <v>0.13333333333333333</v>
      </c>
      <c r="AV25" s="477">
        <v>0</v>
      </c>
      <c r="AW25" s="478"/>
      <c r="AX25" s="479"/>
      <c r="AY25" s="462">
        <f t="shared" si="16"/>
        <v>0</v>
      </c>
      <c r="AZ25" s="467" t="e">
        <f t="shared" si="17"/>
        <v>#DIV/0!</v>
      </c>
      <c r="BA25" s="477"/>
      <c r="BB25" s="478"/>
      <c r="BC25" s="479"/>
      <c r="BD25" s="927">
        <f t="shared" si="97"/>
        <v>0</v>
      </c>
      <c r="BE25" s="480" t="e">
        <f t="shared" si="108"/>
        <v>#DIV/0!</v>
      </c>
      <c r="BF25" s="477"/>
      <c r="BG25" s="478"/>
      <c r="BH25" s="479"/>
      <c r="BI25" s="927">
        <f t="shared" si="20"/>
        <v>0</v>
      </c>
      <c r="BJ25" s="480" t="e">
        <f t="shared" si="110"/>
        <v>#DIV/0!</v>
      </c>
      <c r="BK25" s="477"/>
      <c r="BL25" s="478"/>
      <c r="BM25" s="479"/>
      <c r="BN25" s="927">
        <f t="shared" si="70"/>
        <v>0</v>
      </c>
      <c r="BO25" s="480" t="e">
        <f t="shared" si="111"/>
        <v>#DIV/0!</v>
      </c>
      <c r="BP25" s="477"/>
      <c r="BQ25" s="478"/>
      <c r="BR25" s="479"/>
      <c r="BS25" s="927">
        <f t="shared" si="71"/>
        <v>0</v>
      </c>
      <c r="BT25" s="480" t="e">
        <f t="shared" si="112"/>
        <v>#DIV/0!</v>
      </c>
      <c r="BU25" s="477"/>
      <c r="BV25" s="478"/>
      <c r="BW25" s="479"/>
      <c r="BX25" s="927">
        <f t="shared" si="43"/>
        <v>0</v>
      </c>
      <c r="BY25" s="480" t="e">
        <f t="shared" si="26"/>
        <v>#DIV/0!</v>
      </c>
      <c r="BZ25" s="477"/>
      <c r="CA25" s="478"/>
      <c r="CB25" s="479"/>
      <c r="CC25" s="927">
        <f t="shared" si="45"/>
        <v>0</v>
      </c>
      <c r="CD25" s="480" t="e">
        <f t="shared" si="27"/>
        <v>#DIV/0!</v>
      </c>
      <c r="CE25" s="477"/>
      <c r="CF25" s="478"/>
      <c r="CG25" s="479"/>
      <c r="CH25" s="462">
        <f t="shared" si="44"/>
        <v>0</v>
      </c>
      <c r="CI25" s="480" t="e">
        <f t="shared" si="113"/>
        <v>#DIV/0!</v>
      </c>
      <c r="CJ25" s="477"/>
      <c r="CK25" s="478"/>
      <c r="CL25" s="479"/>
      <c r="CM25" s="480" t="e">
        <f t="shared" si="29"/>
        <v>#DIV/0!</v>
      </c>
      <c r="CN25" s="477"/>
      <c r="CO25" s="478"/>
      <c r="CP25" s="479"/>
      <c r="CQ25" s="479"/>
      <c r="CR25" s="480" t="e">
        <f t="shared" si="114"/>
        <v>#DIV/0!</v>
      </c>
      <c r="CS25" s="477"/>
      <c r="CT25" s="478"/>
      <c r="CU25" s="479"/>
      <c r="CV25" s="479"/>
      <c r="CW25" s="480" t="e">
        <f t="shared" si="115"/>
        <v>#DIV/0!</v>
      </c>
      <c r="CX25" s="477"/>
      <c r="CY25" s="478"/>
      <c r="CZ25" s="479"/>
      <c r="DA25" s="479"/>
      <c r="DB25" s="480" t="e">
        <f t="shared" si="116"/>
        <v>#DIV/0!</v>
      </c>
      <c r="DC25" s="477"/>
      <c r="DD25" s="478"/>
      <c r="DE25" s="479"/>
      <c r="DF25" s="479"/>
      <c r="DG25" s="480" t="e">
        <f t="shared" si="117"/>
        <v>#DIV/0!</v>
      </c>
      <c r="DH25" s="477"/>
      <c r="DI25" s="478"/>
      <c r="DJ25" s="479"/>
      <c r="DK25" s="479"/>
      <c r="DL25" s="480" t="e">
        <f t="shared" si="118"/>
        <v>#DIV/0!</v>
      </c>
      <c r="DM25" s="477"/>
      <c r="DN25" s="478"/>
      <c r="DO25" s="479"/>
      <c r="DP25" s="479"/>
      <c r="DQ25" s="480" t="e">
        <f t="shared" si="119"/>
        <v>#DIV/0!</v>
      </c>
      <c r="DR25" s="477"/>
    </row>
    <row r="26" spans="1:122" s="482" customFormat="1" ht="19.95" customHeight="1" thickBot="1" x14ac:dyDescent="0.35">
      <c r="A26" s="777">
        <v>23</v>
      </c>
      <c r="B26" s="663" t="str">
        <f>'Deelnemers bestand'!C26</f>
        <v>Oostrom Quirin  &lt; 19,15 avond &gt;</v>
      </c>
      <c r="C26" s="758">
        <f>'Deelnemers bestand'!B26</f>
        <v>5</v>
      </c>
      <c r="D26" s="660">
        <f t="shared" si="36"/>
        <v>0.36666666666666664</v>
      </c>
      <c r="E26" s="445">
        <f>'Deelnemers bestand'!D26</f>
        <v>11</v>
      </c>
      <c r="F26" s="446">
        <f t="shared" si="72"/>
        <v>0.31521739130434784</v>
      </c>
      <c r="G26" s="447">
        <f t="shared" si="73"/>
        <v>9.4565217391304355</v>
      </c>
      <c r="H26" s="488">
        <f t="shared" si="2"/>
        <v>6</v>
      </c>
      <c r="I26" s="449">
        <f t="shared" si="3"/>
        <v>85.968379446640327</v>
      </c>
      <c r="J26" s="575">
        <f t="shared" si="69"/>
        <v>2.6363636363636362</v>
      </c>
      <c r="K26" s="450">
        <f t="shared" si="4"/>
        <v>92</v>
      </c>
      <c r="L26" s="469">
        <f t="shared" si="5"/>
        <v>29</v>
      </c>
      <c r="M26" s="470">
        <f t="shared" si="6"/>
        <v>4</v>
      </c>
      <c r="N26" s="471">
        <v>24</v>
      </c>
      <c r="O26" s="473">
        <v>10</v>
      </c>
      <c r="P26" s="454">
        <f t="shared" si="7"/>
        <v>0.90909090909090906</v>
      </c>
      <c r="Q26" s="455">
        <f t="shared" si="8"/>
        <v>0.41666666666666669</v>
      </c>
      <c r="R26" s="472">
        <v>2</v>
      </c>
      <c r="S26" s="474">
        <v>25</v>
      </c>
      <c r="T26" s="475">
        <v>10</v>
      </c>
      <c r="U26" s="458">
        <f t="shared" si="9"/>
        <v>0.90909090909090906</v>
      </c>
      <c r="V26" s="455">
        <f t="shared" si="57"/>
        <v>0.4</v>
      </c>
      <c r="W26" s="477">
        <v>2</v>
      </c>
      <c r="X26" s="471">
        <v>30</v>
      </c>
      <c r="Y26" s="473">
        <v>9</v>
      </c>
      <c r="Z26" s="458">
        <f t="shared" si="38"/>
        <v>0.81818181818181823</v>
      </c>
      <c r="AA26" s="459">
        <f t="shared" si="11"/>
        <v>0.3</v>
      </c>
      <c r="AB26" s="472">
        <v>2</v>
      </c>
      <c r="AC26" s="474">
        <v>13</v>
      </c>
      <c r="AD26" s="475">
        <v>0</v>
      </c>
      <c r="AE26" s="462">
        <f t="shared" si="39"/>
        <v>0</v>
      </c>
      <c r="AF26" s="459">
        <f t="shared" si="12"/>
        <v>0</v>
      </c>
      <c r="AG26" s="476">
        <v>0</v>
      </c>
      <c r="AH26" s="474"/>
      <c r="AI26" s="475"/>
      <c r="AJ26" s="462">
        <f t="shared" si="40"/>
        <v>0</v>
      </c>
      <c r="AK26" s="459" t="e">
        <f t="shared" si="13"/>
        <v>#DIV/0!</v>
      </c>
      <c r="AL26" s="476"/>
      <c r="AM26" s="474"/>
      <c r="AN26" s="475"/>
      <c r="AO26" s="462">
        <f t="shared" si="41"/>
        <v>0</v>
      </c>
      <c r="AP26" s="459" t="e">
        <f t="shared" si="14"/>
        <v>#DIV/0!</v>
      </c>
      <c r="AQ26" s="477"/>
      <c r="AR26" s="478"/>
      <c r="AS26" s="479"/>
      <c r="AT26" s="462">
        <f t="shared" si="42"/>
        <v>0</v>
      </c>
      <c r="AU26" s="467" t="e">
        <f t="shared" si="15"/>
        <v>#DIV/0!</v>
      </c>
      <c r="AV26" s="477"/>
      <c r="AW26" s="478"/>
      <c r="AX26" s="479"/>
      <c r="AY26" s="462">
        <f t="shared" si="16"/>
        <v>0</v>
      </c>
      <c r="AZ26" s="467" t="e">
        <f t="shared" si="17"/>
        <v>#DIV/0!</v>
      </c>
      <c r="BA26" s="477"/>
      <c r="BB26" s="478"/>
      <c r="BC26" s="479"/>
      <c r="BD26" s="927">
        <f t="shared" si="97"/>
        <v>0</v>
      </c>
      <c r="BE26" s="480" t="e">
        <f t="shared" si="108"/>
        <v>#DIV/0!</v>
      </c>
      <c r="BF26" s="477"/>
      <c r="BG26" s="478"/>
      <c r="BH26" s="479"/>
      <c r="BI26" s="927">
        <f t="shared" si="20"/>
        <v>0</v>
      </c>
      <c r="BJ26" s="480" t="e">
        <f t="shared" si="110"/>
        <v>#DIV/0!</v>
      </c>
      <c r="BK26" s="477"/>
      <c r="BL26" s="478"/>
      <c r="BM26" s="479"/>
      <c r="BN26" s="927">
        <f t="shared" si="70"/>
        <v>0</v>
      </c>
      <c r="BO26" s="480" t="e">
        <f t="shared" si="111"/>
        <v>#DIV/0!</v>
      </c>
      <c r="BP26" s="477"/>
      <c r="BQ26" s="478"/>
      <c r="BR26" s="479"/>
      <c r="BS26" s="927">
        <f t="shared" si="71"/>
        <v>0</v>
      </c>
      <c r="BT26" s="480" t="e">
        <f t="shared" si="112"/>
        <v>#DIV/0!</v>
      </c>
      <c r="BU26" s="477"/>
      <c r="BV26" s="478"/>
      <c r="BW26" s="479"/>
      <c r="BX26" s="927">
        <f t="shared" si="43"/>
        <v>0</v>
      </c>
      <c r="BY26" s="480" t="e">
        <f t="shared" si="26"/>
        <v>#DIV/0!</v>
      </c>
      <c r="BZ26" s="477"/>
      <c r="CA26" s="478"/>
      <c r="CB26" s="479"/>
      <c r="CC26" s="927">
        <f t="shared" si="45"/>
        <v>0</v>
      </c>
      <c r="CD26" s="480" t="e">
        <f t="shared" si="27"/>
        <v>#DIV/0!</v>
      </c>
      <c r="CE26" s="477"/>
      <c r="CF26" s="478"/>
      <c r="CG26" s="479"/>
      <c r="CH26" s="462">
        <f t="shared" si="44"/>
        <v>0</v>
      </c>
      <c r="CI26" s="480" t="e">
        <f t="shared" si="113"/>
        <v>#DIV/0!</v>
      </c>
      <c r="CJ26" s="477"/>
      <c r="CK26" s="478"/>
      <c r="CL26" s="479"/>
      <c r="CM26" s="480" t="e">
        <f t="shared" si="29"/>
        <v>#DIV/0!</v>
      </c>
      <c r="CN26" s="477"/>
      <c r="CO26" s="478"/>
      <c r="CP26" s="479"/>
      <c r="CQ26" s="479"/>
      <c r="CR26" s="480" t="e">
        <f t="shared" si="114"/>
        <v>#DIV/0!</v>
      </c>
      <c r="CS26" s="477"/>
      <c r="CT26" s="478"/>
      <c r="CU26" s="479"/>
      <c r="CV26" s="479"/>
      <c r="CW26" s="480" t="e">
        <f t="shared" si="115"/>
        <v>#DIV/0!</v>
      </c>
      <c r="CX26" s="477"/>
      <c r="CY26" s="478"/>
      <c r="CZ26" s="479"/>
      <c r="DA26" s="479"/>
      <c r="DB26" s="480" t="e">
        <f t="shared" si="116"/>
        <v>#DIV/0!</v>
      </c>
      <c r="DC26" s="477"/>
      <c r="DD26" s="478"/>
      <c r="DE26" s="479"/>
      <c r="DF26" s="479"/>
      <c r="DG26" s="480" t="e">
        <f t="shared" si="117"/>
        <v>#DIV/0!</v>
      </c>
      <c r="DH26" s="477"/>
      <c r="DI26" s="478"/>
      <c r="DJ26" s="479"/>
      <c r="DK26" s="479"/>
      <c r="DL26" s="480" t="e">
        <f t="shared" si="118"/>
        <v>#DIV/0!</v>
      </c>
      <c r="DM26" s="477"/>
      <c r="DN26" s="478"/>
      <c r="DO26" s="479"/>
      <c r="DP26" s="479"/>
      <c r="DQ26" s="480" t="e">
        <f t="shared" si="119"/>
        <v>#DIV/0!</v>
      </c>
      <c r="DR26" s="477"/>
    </row>
    <row r="27" spans="1:122" s="482" customFormat="1" ht="19.95" customHeight="1" thickBot="1" x14ac:dyDescent="0.35">
      <c r="A27" s="777">
        <v>24</v>
      </c>
      <c r="B27" s="663" t="str">
        <f>'Deelnemers bestand'!C27</f>
        <v>Beus de Arnold  &lt; 19,15 hele dag &gt;</v>
      </c>
      <c r="C27" s="758">
        <f>'Deelnemers bestand'!B27</f>
        <v>5</v>
      </c>
      <c r="D27" s="660">
        <f t="shared" si="36"/>
        <v>0.33333333333333331</v>
      </c>
      <c r="E27" s="445">
        <f>'Deelnemers bestand'!D27</f>
        <v>10</v>
      </c>
      <c r="F27" s="446">
        <f t="shared" si="72"/>
        <v>0.28421052631578947</v>
      </c>
      <c r="G27" s="447">
        <f t="shared" si="73"/>
        <v>8.526315789473685</v>
      </c>
      <c r="H27" s="488">
        <f t="shared" si="2"/>
        <v>0</v>
      </c>
      <c r="I27" s="449">
        <f t="shared" si="3"/>
        <v>85.263157894736835</v>
      </c>
      <c r="J27" s="575">
        <f t="shared" si="69"/>
        <v>2.7</v>
      </c>
      <c r="K27" s="450">
        <f t="shared" si="4"/>
        <v>95</v>
      </c>
      <c r="L27" s="469">
        <f t="shared" si="5"/>
        <v>27</v>
      </c>
      <c r="M27" s="470">
        <f t="shared" si="6"/>
        <v>4</v>
      </c>
      <c r="N27" s="471">
        <v>23</v>
      </c>
      <c r="O27" s="473">
        <v>5</v>
      </c>
      <c r="P27" s="454">
        <f t="shared" si="7"/>
        <v>0.5</v>
      </c>
      <c r="Q27" s="455">
        <f t="shared" si="8"/>
        <v>0.21739130434782608</v>
      </c>
      <c r="R27" s="472">
        <v>0</v>
      </c>
      <c r="S27" s="471">
        <v>30</v>
      </c>
      <c r="T27" s="473">
        <v>8</v>
      </c>
      <c r="U27" s="458">
        <f t="shared" si="9"/>
        <v>0.8</v>
      </c>
      <c r="V27" s="455">
        <f t="shared" si="57"/>
        <v>0.26666666666666666</v>
      </c>
      <c r="W27" s="470">
        <v>0</v>
      </c>
      <c r="X27" s="471">
        <v>21</v>
      </c>
      <c r="Y27" s="473">
        <v>6</v>
      </c>
      <c r="Z27" s="458">
        <f t="shared" si="38"/>
        <v>0.6</v>
      </c>
      <c r="AA27" s="459">
        <f t="shared" si="11"/>
        <v>0.2857142857142857</v>
      </c>
      <c r="AB27" s="472">
        <v>0</v>
      </c>
      <c r="AC27" s="474">
        <v>21</v>
      </c>
      <c r="AD27" s="475">
        <v>8</v>
      </c>
      <c r="AE27" s="462">
        <f t="shared" si="39"/>
        <v>0.8</v>
      </c>
      <c r="AF27" s="459">
        <f t="shared" si="12"/>
        <v>0.38095238095238093</v>
      </c>
      <c r="AG27" s="476">
        <v>0</v>
      </c>
      <c r="AH27" s="474"/>
      <c r="AI27" s="475"/>
      <c r="AJ27" s="462">
        <f t="shared" si="40"/>
        <v>0</v>
      </c>
      <c r="AK27" s="459" t="e">
        <f t="shared" si="13"/>
        <v>#DIV/0!</v>
      </c>
      <c r="AL27" s="476"/>
      <c r="AM27" s="474"/>
      <c r="AN27" s="475"/>
      <c r="AO27" s="462">
        <f t="shared" si="41"/>
        <v>0</v>
      </c>
      <c r="AP27" s="459" t="e">
        <f t="shared" si="14"/>
        <v>#DIV/0!</v>
      </c>
      <c r="AQ27" s="477"/>
      <c r="AR27" s="478"/>
      <c r="AS27" s="479"/>
      <c r="AT27" s="462">
        <f t="shared" si="42"/>
        <v>0</v>
      </c>
      <c r="AU27" s="467" t="e">
        <f t="shared" si="15"/>
        <v>#DIV/0!</v>
      </c>
      <c r="AV27" s="477"/>
      <c r="AW27" s="478"/>
      <c r="AX27" s="479"/>
      <c r="AY27" s="462">
        <f t="shared" si="16"/>
        <v>0</v>
      </c>
      <c r="AZ27" s="467" t="e">
        <f t="shared" si="17"/>
        <v>#DIV/0!</v>
      </c>
      <c r="BA27" s="477"/>
      <c r="BB27" s="478"/>
      <c r="BC27" s="479"/>
      <c r="BD27" s="927">
        <f t="shared" si="97"/>
        <v>0</v>
      </c>
      <c r="BE27" s="480" t="e">
        <f t="shared" ref="BE27:BE29" si="120">SUM(BC27/BB27)</f>
        <v>#DIV/0!</v>
      </c>
      <c r="BF27" s="477"/>
      <c r="BG27" s="478"/>
      <c r="BH27" s="479"/>
      <c r="BI27" s="927">
        <f t="shared" si="20"/>
        <v>0</v>
      </c>
      <c r="BJ27" s="480" t="e">
        <f t="shared" ref="BJ27:BJ29" si="121">SUM(BH27/BG27)</f>
        <v>#DIV/0!</v>
      </c>
      <c r="BK27" s="477"/>
      <c r="BL27" s="478"/>
      <c r="BM27" s="479"/>
      <c r="BN27" s="927">
        <f t="shared" si="70"/>
        <v>0</v>
      </c>
      <c r="BO27" s="480" t="e">
        <f t="shared" ref="BO27:BO29" si="122">SUM(BM27/BL27)</f>
        <v>#DIV/0!</v>
      </c>
      <c r="BP27" s="477"/>
      <c r="BQ27" s="478"/>
      <c r="BR27" s="479"/>
      <c r="BS27" s="927">
        <f t="shared" si="71"/>
        <v>0</v>
      </c>
      <c r="BT27" s="480" t="e">
        <f t="shared" ref="BT27:BT29" si="123">SUM(BR27/BQ27)</f>
        <v>#DIV/0!</v>
      </c>
      <c r="BU27" s="477"/>
      <c r="BV27" s="478"/>
      <c r="BW27" s="479"/>
      <c r="BX27" s="927">
        <f t="shared" si="43"/>
        <v>0</v>
      </c>
      <c r="BY27" s="480" t="e">
        <f t="shared" si="26"/>
        <v>#DIV/0!</v>
      </c>
      <c r="BZ27" s="477"/>
      <c r="CA27" s="478"/>
      <c r="CB27" s="479"/>
      <c r="CC27" s="927">
        <f t="shared" si="45"/>
        <v>0</v>
      </c>
      <c r="CD27" s="480" t="e">
        <f t="shared" si="27"/>
        <v>#DIV/0!</v>
      </c>
      <c r="CE27" s="477"/>
      <c r="CF27" s="478"/>
      <c r="CG27" s="479"/>
      <c r="CH27" s="462">
        <f t="shared" si="44"/>
        <v>0</v>
      </c>
      <c r="CI27" s="480" t="e">
        <f t="shared" ref="CI27:CI29" si="124">SUM(CG27/CF27)</f>
        <v>#DIV/0!</v>
      </c>
      <c r="CJ27" s="477"/>
      <c r="CK27" s="478"/>
      <c r="CL27" s="479"/>
      <c r="CM27" s="480" t="e">
        <f t="shared" si="29"/>
        <v>#DIV/0!</v>
      </c>
      <c r="CN27" s="477"/>
      <c r="CO27" s="478"/>
      <c r="CP27" s="479"/>
      <c r="CQ27" s="479"/>
      <c r="CR27" s="480" t="e">
        <f t="shared" ref="CR27:CR29" si="125">SUM(CP27/CO27)</f>
        <v>#DIV/0!</v>
      </c>
      <c r="CS27" s="477"/>
      <c r="CT27" s="478"/>
      <c r="CU27" s="479"/>
      <c r="CV27" s="479"/>
      <c r="CW27" s="480" t="e">
        <f t="shared" ref="CW27:CW29" si="126">SUM(CU27/CT27)</f>
        <v>#DIV/0!</v>
      </c>
      <c r="CX27" s="477"/>
      <c r="CY27" s="478"/>
      <c r="CZ27" s="479"/>
      <c r="DA27" s="479"/>
      <c r="DB27" s="480" t="e">
        <f t="shared" ref="DB27:DB29" si="127">SUM(CZ27/CY27)</f>
        <v>#DIV/0!</v>
      </c>
      <c r="DC27" s="477"/>
      <c r="DD27" s="478"/>
      <c r="DE27" s="479"/>
      <c r="DF27" s="479"/>
      <c r="DG27" s="480" t="e">
        <f t="shared" ref="DG27:DG29" si="128">SUM(DE27/DD27)</f>
        <v>#DIV/0!</v>
      </c>
      <c r="DH27" s="477"/>
      <c r="DI27" s="478"/>
      <c r="DJ27" s="479"/>
      <c r="DK27" s="479"/>
      <c r="DL27" s="480" t="e">
        <f t="shared" ref="DL27:DL29" si="129">SUM(DJ27/DI27)</f>
        <v>#DIV/0!</v>
      </c>
      <c r="DM27" s="477"/>
      <c r="DN27" s="478"/>
      <c r="DO27" s="479"/>
      <c r="DP27" s="479"/>
      <c r="DQ27" s="480" t="e">
        <f t="shared" ref="DQ27:DQ29" si="130">SUM(DO27/DN27)</f>
        <v>#DIV/0!</v>
      </c>
      <c r="DR27" s="477"/>
    </row>
    <row r="28" spans="1:122" s="482" customFormat="1" ht="19.95" customHeight="1" thickBot="1" x14ac:dyDescent="0.35">
      <c r="A28" s="778">
        <v>25</v>
      </c>
      <c r="B28" s="738" t="str">
        <f>'Deelnemers bestand'!C28</f>
        <v>Henseler Freek &lt; hele dag &gt;</v>
      </c>
      <c r="C28" s="760">
        <f>'Deelnemers bestand'!B28</f>
        <v>5</v>
      </c>
      <c r="D28" s="739">
        <f t="shared" si="36"/>
        <v>0.3</v>
      </c>
      <c r="E28" s="574">
        <f>'Deelnemers bestand'!D28</f>
        <v>9</v>
      </c>
      <c r="F28" s="572">
        <f t="shared" si="72"/>
        <v>0.26470588235294118</v>
      </c>
      <c r="G28" s="555">
        <f t="shared" si="73"/>
        <v>7.9411764705882355</v>
      </c>
      <c r="H28" s="746">
        <f t="shared" si="2"/>
        <v>2</v>
      </c>
      <c r="I28" s="741">
        <f t="shared" si="3"/>
        <v>88.235294117647072</v>
      </c>
      <c r="J28" s="575">
        <f t="shared" si="69"/>
        <v>2.9999999999999996</v>
      </c>
      <c r="K28" s="742">
        <f t="shared" si="4"/>
        <v>102</v>
      </c>
      <c r="L28" s="743">
        <f t="shared" si="5"/>
        <v>27</v>
      </c>
      <c r="M28" s="744">
        <f t="shared" si="6"/>
        <v>4</v>
      </c>
      <c r="N28" s="471">
        <v>30</v>
      </c>
      <c r="O28" s="473">
        <v>9</v>
      </c>
      <c r="P28" s="454">
        <f t="shared" si="7"/>
        <v>1</v>
      </c>
      <c r="Q28" s="455">
        <f t="shared" si="8"/>
        <v>0.3</v>
      </c>
      <c r="R28" s="472">
        <v>2</v>
      </c>
      <c r="S28" s="471">
        <v>26</v>
      </c>
      <c r="T28" s="473">
        <v>8</v>
      </c>
      <c r="U28" s="458">
        <f t="shared" si="9"/>
        <v>0.88888888888888884</v>
      </c>
      <c r="V28" s="455">
        <f t="shared" si="57"/>
        <v>0.30769230769230771</v>
      </c>
      <c r="W28" s="470">
        <v>0</v>
      </c>
      <c r="X28" s="471">
        <v>30</v>
      </c>
      <c r="Y28" s="473">
        <v>4</v>
      </c>
      <c r="Z28" s="458">
        <f t="shared" si="38"/>
        <v>0.44444444444444442</v>
      </c>
      <c r="AA28" s="459">
        <f t="shared" si="11"/>
        <v>0.13333333333333333</v>
      </c>
      <c r="AB28" s="472">
        <v>0</v>
      </c>
      <c r="AC28" s="474">
        <v>16</v>
      </c>
      <c r="AD28" s="475">
        <v>6</v>
      </c>
      <c r="AE28" s="462">
        <f t="shared" si="39"/>
        <v>0.66666666666666663</v>
      </c>
      <c r="AF28" s="459">
        <f t="shared" si="12"/>
        <v>0.375</v>
      </c>
      <c r="AG28" s="476">
        <v>0</v>
      </c>
      <c r="AH28" s="474"/>
      <c r="AI28" s="475"/>
      <c r="AJ28" s="462">
        <f t="shared" si="40"/>
        <v>0</v>
      </c>
      <c r="AK28" s="459" t="e">
        <f t="shared" si="13"/>
        <v>#DIV/0!</v>
      </c>
      <c r="AL28" s="476"/>
      <c r="AM28" s="474"/>
      <c r="AN28" s="475"/>
      <c r="AO28" s="462">
        <f t="shared" si="41"/>
        <v>0</v>
      </c>
      <c r="AP28" s="459" t="e">
        <f t="shared" si="14"/>
        <v>#DIV/0!</v>
      </c>
      <c r="AQ28" s="477"/>
      <c r="AR28" s="478"/>
      <c r="AS28" s="479"/>
      <c r="AT28" s="462">
        <f t="shared" si="42"/>
        <v>0</v>
      </c>
      <c r="AU28" s="467" t="e">
        <f t="shared" si="15"/>
        <v>#DIV/0!</v>
      </c>
      <c r="AV28" s="477"/>
      <c r="AW28" s="478"/>
      <c r="AX28" s="479"/>
      <c r="AY28" s="462">
        <f t="shared" si="16"/>
        <v>0</v>
      </c>
      <c r="AZ28" s="467" t="e">
        <f t="shared" si="17"/>
        <v>#DIV/0!</v>
      </c>
      <c r="BA28" s="477"/>
      <c r="BB28" s="478"/>
      <c r="BC28" s="479"/>
      <c r="BD28" s="927">
        <f t="shared" si="97"/>
        <v>0</v>
      </c>
      <c r="BE28" s="480" t="e">
        <f t="shared" si="120"/>
        <v>#DIV/0!</v>
      </c>
      <c r="BF28" s="477"/>
      <c r="BG28" s="478"/>
      <c r="BH28" s="479"/>
      <c r="BI28" s="927">
        <f t="shared" si="20"/>
        <v>0</v>
      </c>
      <c r="BJ28" s="480" t="e">
        <f t="shared" si="121"/>
        <v>#DIV/0!</v>
      </c>
      <c r="BK28" s="477"/>
      <c r="BL28" s="478"/>
      <c r="BM28" s="479"/>
      <c r="BN28" s="927">
        <f t="shared" si="70"/>
        <v>0</v>
      </c>
      <c r="BO28" s="480" t="e">
        <f t="shared" si="122"/>
        <v>#DIV/0!</v>
      </c>
      <c r="BP28" s="477"/>
      <c r="BQ28" s="478"/>
      <c r="BR28" s="479"/>
      <c r="BS28" s="927">
        <f t="shared" si="71"/>
        <v>0</v>
      </c>
      <c r="BT28" s="480" t="e">
        <f t="shared" si="123"/>
        <v>#DIV/0!</v>
      </c>
      <c r="BU28" s="477"/>
      <c r="BV28" s="478"/>
      <c r="BW28" s="479"/>
      <c r="BX28" s="927">
        <f t="shared" si="43"/>
        <v>0</v>
      </c>
      <c r="BY28" s="480" t="e">
        <f t="shared" si="26"/>
        <v>#DIV/0!</v>
      </c>
      <c r="BZ28" s="477"/>
      <c r="CA28" s="478"/>
      <c r="CB28" s="479"/>
      <c r="CC28" s="927">
        <f t="shared" si="45"/>
        <v>0</v>
      </c>
      <c r="CD28" s="480" t="e">
        <f t="shared" si="27"/>
        <v>#DIV/0!</v>
      </c>
      <c r="CE28" s="477"/>
      <c r="CF28" s="478"/>
      <c r="CG28" s="479"/>
      <c r="CH28" s="462">
        <f t="shared" si="44"/>
        <v>0</v>
      </c>
      <c r="CI28" s="480" t="e">
        <f t="shared" si="124"/>
        <v>#DIV/0!</v>
      </c>
      <c r="CJ28" s="477"/>
      <c r="CK28" s="478"/>
      <c r="CL28" s="479"/>
      <c r="CM28" s="480" t="e">
        <f t="shared" si="29"/>
        <v>#DIV/0!</v>
      </c>
      <c r="CN28" s="477"/>
      <c r="CO28" s="478"/>
      <c r="CP28" s="479"/>
      <c r="CQ28" s="479"/>
      <c r="CR28" s="480" t="e">
        <f t="shared" si="125"/>
        <v>#DIV/0!</v>
      </c>
      <c r="CS28" s="477"/>
      <c r="CT28" s="478"/>
      <c r="CU28" s="479"/>
      <c r="CV28" s="479"/>
      <c r="CW28" s="480" t="e">
        <f t="shared" si="126"/>
        <v>#DIV/0!</v>
      </c>
      <c r="CX28" s="477"/>
      <c r="CY28" s="478"/>
      <c r="CZ28" s="479"/>
      <c r="DA28" s="479"/>
      <c r="DB28" s="480" t="e">
        <f t="shared" si="127"/>
        <v>#DIV/0!</v>
      </c>
      <c r="DC28" s="477"/>
      <c r="DD28" s="478"/>
      <c r="DE28" s="479"/>
      <c r="DF28" s="479"/>
      <c r="DG28" s="480" t="e">
        <f t="shared" si="128"/>
        <v>#DIV/0!</v>
      </c>
      <c r="DH28" s="477"/>
      <c r="DI28" s="478"/>
      <c r="DJ28" s="479"/>
      <c r="DK28" s="479"/>
      <c r="DL28" s="480" t="e">
        <f t="shared" si="129"/>
        <v>#DIV/0!</v>
      </c>
      <c r="DM28" s="477"/>
      <c r="DN28" s="478"/>
      <c r="DO28" s="479"/>
      <c r="DP28" s="479"/>
      <c r="DQ28" s="480" t="e">
        <f t="shared" si="130"/>
        <v>#DIV/0!</v>
      </c>
      <c r="DR28" s="477"/>
    </row>
    <row r="29" spans="1:122" s="482" customFormat="1" ht="19.95" customHeight="1" thickBot="1" x14ac:dyDescent="0.35">
      <c r="A29" s="779">
        <v>26</v>
      </c>
      <c r="B29" s="728" t="str">
        <f>'Deelnemers bestand'!C29</f>
        <v>Eijk Kees  &lt; 13,15 hele dag &gt;</v>
      </c>
      <c r="C29" s="758">
        <f>'Deelnemers bestand'!B29</f>
        <v>6</v>
      </c>
      <c r="D29" s="729">
        <f t="shared" si="36"/>
        <v>0.33333333333333331</v>
      </c>
      <c r="E29" s="730">
        <f>'Deelnemers bestand'!D29</f>
        <v>10</v>
      </c>
      <c r="F29" s="731">
        <f t="shared" si="72"/>
        <v>0.22929936305732485</v>
      </c>
      <c r="G29" s="732">
        <f t="shared" si="73"/>
        <v>6.8789808917197455</v>
      </c>
      <c r="H29" s="745">
        <f t="shared" si="2"/>
        <v>14</v>
      </c>
      <c r="I29" s="734">
        <f t="shared" si="3"/>
        <v>68.789808917197462</v>
      </c>
      <c r="J29" s="575">
        <f t="shared" si="69"/>
        <v>7.2000000000000011</v>
      </c>
      <c r="K29" s="735">
        <f t="shared" si="4"/>
        <v>314</v>
      </c>
      <c r="L29" s="736">
        <f t="shared" si="5"/>
        <v>72</v>
      </c>
      <c r="M29" s="737">
        <f t="shared" si="6"/>
        <v>12</v>
      </c>
      <c r="N29" s="471">
        <v>30</v>
      </c>
      <c r="O29" s="473">
        <v>4</v>
      </c>
      <c r="P29" s="454">
        <f t="shared" si="7"/>
        <v>0.4</v>
      </c>
      <c r="Q29" s="455">
        <f t="shared" si="8"/>
        <v>0.13333333333333333</v>
      </c>
      <c r="R29" s="472">
        <v>2</v>
      </c>
      <c r="S29" s="471">
        <v>30</v>
      </c>
      <c r="T29" s="473">
        <v>6</v>
      </c>
      <c r="U29" s="458">
        <f t="shared" si="9"/>
        <v>0.6</v>
      </c>
      <c r="V29" s="455">
        <f t="shared" si="57"/>
        <v>0.2</v>
      </c>
      <c r="W29" s="470">
        <v>1</v>
      </c>
      <c r="X29" s="471">
        <v>30</v>
      </c>
      <c r="Y29" s="473">
        <v>8</v>
      </c>
      <c r="Z29" s="458">
        <f t="shared" si="38"/>
        <v>0.8</v>
      </c>
      <c r="AA29" s="459">
        <f t="shared" si="11"/>
        <v>0.26666666666666666</v>
      </c>
      <c r="AB29" s="472">
        <v>2</v>
      </c>
      <c r="AC29" s="474">
        <v>30</v>
      </c>
      <c r="AD29" s="475">
        <v>4</v>
      </c>
      <c r="AE29" s="462">
        <f t="shared" si="39"/>
        <v>0.4</v>
      </c>
      <c r="AF29" s="459">
        <f t="shared" si="12"/>
        <v>0.13333333333333333</v>
      </c>
      <c r="AG29" s="476">
        <v>1</v>
      </c>
      <c r="AH29" s="474">
        <v>30</v>
      </c>
      <c r="AI29" s="475">
        <v>5</v>
      </c>
      <c r="AJ29" s="462">
        <f t="shared" si="40"/>
        <v>0.5</v>
      </c>
      <c r="AK29" s="459">
        <f t="shared" si="13"/>
        <v>0.16666666666666666</v>
      </c>
      <c r="AL29" s="476">
        <v>2</v>
      </c>
      <c r="AM29" s="474">
        <v>12</v>
      </c>
      <c r="AN29" s="475">
        <v>9</v>
      </c>
      <c r="AO29" s="462">
        <f t="shared" si="41"/>
        <v>0.9</v>
      </c>
      <c r="AP29" s="459">
        <f t="shared" si="14"/>
        <v>0.75</v>
      </c>
      <c r="AQ29" s="477">
        <v>2</v>
      </c>
      <c r="AR29" s="478">
        <v>30</v>
      </c>
      <c r="AS29" s="479">
        <v>6</v>
      </c>
      <c r="AT29" s="462">
        <f t="shared" si="42"/>
        <v>0.6</v>
      </c>
      <c r="AU29" s="467">
        <f t="shared" si="15"/>
        <v>0.2</v>
      </c>
      <c r="AV29" s="477">
        <v>2</v>
      </c>
      <c r="AW29" s="478">
        <v>27</v>
      </c>
      <c r="AX29" s="479">
        <v>9</v>
      </c>
      <c r="AY29" s="462">
        <f t="shared" si="16"/>
        <v>0.9</v>
      </c>
      <c r="AZ29" s="467">
        <f t="shared" si="17"/>
        <v>0.33333333333333331</v>
      </c>
      <c r="BA29" s="477">
        <v>2</v>
      </c>
      <c r="BB29" s="478">
        <v>17</v>
      </c>
      <c r="BC29" s="479">
        <v>9</v>
      </c>
      <c r="BD29" s="927">
        <f t="shared" si="97"/>
        <v>0.9</v>
      </c>
      <c r="BE29" s="480">
        <f t="shared" si="120"/>
        <v>0.52941176470588236</v>
      </c>
      <c r="BF29" s="477"/>
      <c r="BG29" s="478">
        <v>27</v>
      </c>
      <c r="BH29" s="479">
        <v>5</v>
      </c>
      <c r="BI29" s="927">
        <f t="shared" si="20"/>
        <v>0.5</v>
      </c>
      <c r="BJ29" s="480">
        <f t="shared" si="121"/>
        <v>0.18518518518518517</v>
      </c>
      <c r="BK29" s="477">
        <v>0</v>
      </c>
      <c r="BL29" s="478"/>
      <c r="BM29" s="479"/>
      <c r="BN29" s="927">
        <f t="shared" si="70"/>
        <v>0</v>
      </c>
      <c r="BO29" s="480" t="e">
        <f t="shared" si="122"/>
        <v>#DIV/0!</v>
      </c>
      <c r="BP29" s="477"/>
      <c r="BQ29" s="478"/>
      <c r="BR29" s="479"/>
      <c r="BS29" s="927">
        <f t="shared" si="71"/>
        <v>0</v>
      </c>
      <c r="BT29" s="480" t="e">
        <f t="shared" si="123"/>
        <v>#DIV/0!</v>
      </c>
      <c r="BU29" s="477"/>
      <c r="BV29" s="478"/>
      <c r="BW29" s="479"/>
      <c r="BX29" s="927">
        <f t="shared" si="43"/>
        <v>0</v>
      </c>
      <c r="BY29" s="480" t="e">
        <f t="shared" si="26"/>
        <v>#DIV/0!</v>
      </c>
      <c r="BZ29" s="477"/>
      <c r="CA29" s="478">
        <v>29</v>
      </c>
      <c r="CB29" s="479">
        <v>4</v>
      </c>
      <c r="CC29" s="927">
        <f t="shared" si="45"/>
        <v>0.4</v>
      </c>
      <c r="CD29" s="480">
        <f t="shared" si="27"/>
        <v>0.13793103448275862</v>
      </c>
      <c r="CE29" s="477">
        <v>0</v>
      </c>
      <c r="CF29" s="951">
        <v>22</v>
      </c>
      <c r="CG29" s="952">
        <v>3</v>
      </c>
      <c r="CH29" s="953">
        <f t="shared" si="44"/>
        <v>0.3</v>
      </c>
      <c r="CI29" s="954">
        <f t="shared" si="124"/>
        <v>0.13636363636363635</v>
      </c>
      <c r="CJ29" s="955">
        <v>0</v>
      </c>
      <c r="CK29" s="478"/>
      <c r="CL29" s="479"/>
      <c r="CM29" s="480" t="e">
        <f t="shared" si="29"/>
        <v>#DIV/0!</v>
      </c>
      <c r="CN29" s="477"/>
      <c r="CO29" s="478"/>
      <c r="CP29" s="479"/>
      <c r="CQ29" s="479"/>
      <c r="CR29" s="480" t="e">
        <f t="shared" si="125"/>
        <v>#DIV/0!</v>
      </c>
      <c r="CS29" s="477"/>
      <c r="CT29" s="478"/>
      <c r="CU29" s="479"/>
      <c r="CV29" s="479"/>
      <c r="CW29" s="480" t="e">
        <f t="shared" si="126"/>
        <v>#DIV/0!</v>
      </c>
      <c r="CX29" s="477"/>
      <c r="CY29" s="478"/>
      <c r="CZ29" s="479"/>
      <c r="DA29" s="479"/>
      <c r="DB29" s="480" t="e">
        <f t="shared" si="127"/>
        <v>#DIV/0!</v>
      </c>
      <c r="DC29" s="477"/>
      <c r="DD29" s="478"/>
      <c r="DE29" s="479"/>
      <c r="DF29" s="479"/>
      <c r="DG29" s="480" t="e">
        <f t="shared" si="128"/>
        <v>#DIV/0!</v>
      </c>
      <c r="DH29" s="477"/>
      <c r="DI29" s="478"/>
      <c r="DJ29" s="479"/>
      <c r="DK29" s="479"/>
      <c r="DL29" s="480" t="e">
        <f t="shared" si="129"/>
        <v>#DIV/0!</v>
      </c>
      <c r="DM29" s="477"/>
      <c r="DN29" s="478"/>
      <c r="DO29" s="479"/>
      <c r="DP29" s="479"/>
      <c r="DQ29" s="480" t="e">
        <f t="shared" si="130"/>
        <v>#DIV/0!</v>
      </c>
      <c r="DR29" s="477"/>
    </row>
    <row r="30" spans="1:122" s="481" customFormat="1" ht="19.95" customHeight="1" thickBot="1" x14ac:dyDescent="0.35">
      <c r="A30" s="777">
        <v>27</v>
      </c>
      <c r="B30" s="663" t="str">
        <f>'Deelnemers bestand'!C30</f>
        <v>Anbergen Joop &lt; 13,15 s'middags &gt;</v>
      </c>
      <c r="C30" s="758">
        <f>'Deelnemers bestand'!B30</f>
        <v>6</v>
      </c>
      <c r="D30" s="660">
        <f t="shared" si="36"/>
        <v>0.3</v>
      </c>
      <c r="E30" s="445">
        <f>'Deelnemers bestand'!D30</f>
        <v>9</v>
      </c>
      <c r="F30" s="446">
        <f t="shared" si="72"/>
        <v>0.33211678832116787</v>
      </c>
      <c r="G30" s="447">
        <f t="shared" si="73"/>
        <v>9.9635036496350367</v>
      </c>
      <c r="H30" s="488">
        <f>SUM(R30+W30+AB30+AG30+AL30+AQ30+AV30+BA30+BF30+BK30+BP30+BU30+BZ30+CE30+CJ30+CN30+CS30+CX30+DC30+DH30+DM30+DR30)</f>
        <v>19</v>
      </c>
      <c r="I30" s="449">
        <f t="shared" si="3"/>
        <v>110.70559610705597</v>
      </c>
      <c r="J30" s="575">
        <f t="shared" si="69"/>
        <v>10.111111111111112</v>
      </c>
      <c r="K30" s="450">
        <f t="shared" si="4"/>
        <v>274</v>
      </c>
      <c r="L30" s="469">
        <f t="shared" si="5"/>
        <v>91</v>
      </c>
      <c r="M30" s="470">
        <f t="shared" si="6"/>
        <v>12</v>
      </c>
      <c r="N30" s="471">
        <v>30</v>
      </c>
      <c r="O30" s="473">
        <v>7</v>
      </c>
      <c r="P30" s="454">
        <f t="shared" si="7"/>
        <v>0.77777777777777779</v>
      </c>
      <c r="Q30" s="455">
        <f t="shared" si="8"/>
        <v>0.23333333333333334</v>
      </c>
      <c r="R30" s="472">
        <v>2</v>
      </c>
      <c r="S30" s="471">
        <v>20</v>
      </c>
      <c r="T30" s="473">
        <v>9</v>
      </c>
      <c r="U30" s="458">
        <f t="shared" si="9"/>
        <v>1</v>
      </c>
      <c r="V30" s="455">
        <f t="shared" si="57"/>
        <v>0.45</v>
      </c>
      <c r="W30" s="470">
        <v>2</v>
      </c>
      <c r="X30" s="471">
        <v>22</v>
      </c>
      <c r="Y30" s="473">
        <v>9</v>
      </c>
      <c r="Z30" s="458">
        <f t="shared" si="38"/>
        <v>1</v>
      </c>
      <c r="AA30" s="459">
        <f t="shared" si="11"/>
        <v>0.40909090909090912</v>
      </c>
      <c r="AB30" s="472">
        <v>2</v>
      </c>
      <c r="AC30" s="474">
        <v>30</v>
      </c>
      <c r="AD30" s="475">
        <v>4</v>
      </c>
      <c r="AE30" s="462">
        <f t="shared" si="39"/>
        <v>0.44444444444444442</v>
      </c>
      <c r="AF30" s="459">
        <f t="shared" si="12"/>
        <v>0.13333333333333333</v>
      </c>
      <c r="AG30" s="476">
        <v>1</v>
      </c>
      <c r="AH30" s="474">
        <v>21</v>
      </c>
      <c r="AI30" s="475">
        <v>9</v>
      </c>
      <c r="AJ30" s="462">
        <f t="shared" si="40"/>
        <v>1</v>
      </c>
      <c r="AK30" s="459">
        <f t="shared" si="13"/>
        <v>0.42857142857142855</v>
      </c>
      <c r="AL30" s="476">
        <v>2</v>
      </c>
      <c r="AM30" s="474">
        <v>11</v>
      </c>
      <c r="AN30" s="475">
        <v>4</v>
      </c>
      <c r="AO30" s="462">
        <f t="shared" si="41"/>
        <v>0.44444444444444442</v>
      </c>
      <c r="AP30" s="459">
        <f t="shared" si="14"/>
        <v>0.36363636363636365</v>
      </c>
      <c r="AQ30" s="477">
        <v>0</v>
      </c>
      <c r="AR30" s="478">
        <v>30</v>
      </c>
      <c r="AS30" s="479">
        <v>6</v>
      </c>
      <c r="AT30" s="462">
        <f t="shared" si="42"/>
        <v>0.66666666666666663</v>
      </c>
      <c r="AU30" s="467">
        <f t="shared" si="15"/>
        <v>0.2</v>
      </c>
      <c r="AV30" s="477">
        <v>2</v>
      </c>
      <c r="AW30" s="478"/>
      <c r="AX30" s="479"/>
      <c r="AY30" s="462">
        <f t="shared" si="16"/>
        <v>0</v>
      </c>
      <c r="AZ30" s="467" t="e">
        <f t="shared" si="17"/>
        <v>#DIV/0!</v>
      </c>
      <c r="BA30" s="477"/>
      <c r="BB30" s="478"/>
      <c r="BC30" s="479"/>
      <c r="BD30" s="927">
        <f t="shared" si="97"/>
        <v>0</v>
      </c>
      <c r="BE30" s="480" t="e">
        <f t="shared" ref="BE30" si="131">SUM(BC30/BB30)</f>
        <v>#DIV/0!</v>
      </c>
      <c r="BF30" s="477"/>
      <c r="BG30" s="478"/>
      <c r="BH30" s="479"/>
      <c r="BI30" s="927">
        <f t="shared" ref="BI30" si="132">BH30/E30</f>
        <v>0</v>
      </c>
      <c r="BJ30" s="480" t="e">
        <f t="shared" ref="BJ30" si="133">SUM(BH30/BG30)</f>
        <v>#DIV/0!</v>
      </c>
      <c r="BK30" s="477"/>
      <c r="BL30" s="478">
        <v>23</v>
      </c>
      <c r="BM30" s="479">
        <v>9</v>
      </c>
      <c r="BN30" s="927">
        <f t="shared" ref="BN30" si="134">BM30/E30</f>
        <v>1</v>
      </c>
      <c r="BO30" s="480">
        <f t="shared" ref="BO30" si="135">SUM(BM30/BL30)</f>
        <v>0.39130434782608697</v>
      </c>
      <c r="BP30" s="477">
        <v>2</v>
      </c>
      <c r="BQ30" s="478">
        <v>20</v>
      </c>
      <c r="BR30" s="479">
        <v>9</v>
      </c>
      <c r="BS30" s="927">
        <f t="shared" ref="BS30" si="136">BR30/E30</f>
        <v>1</v>
      </c>
      <c r="BT30" s="480">
        <f t="shared" ref="BT30" si="137">SUM(BR30/BQ30)</f>
        <v>0.45</v>
      </c>
      <c r="BU30" s="477">
        <v>2</v>
      </c>
      <c r="BV30" s="478">
        <v>15</v>
      </c>
      <c r="BW30" s="479">
        <v>7</v>
      </c>
      <c r="BX30" s="927">
        <f t="shared" ref="BX30" si="138">BW30/E30</f>
        <v>0.77777777777777779</v>
      </c>
      <c r="BY30" s="480">
        <f t="shared" ref="BY30" si="139">SUM(BW30/BV30)</f>
        <v>0.46666666666666667</v>
      </c>
      <c r="BZ30" s="477">
        <v>0</v>
      </c>
      <c r="CA30" s="478">
        <v>29</v>
      </c>
      <c r="CB30" s="479">
        <v>9</v>
      </c>
      <c r="CC30" s="927">
        <f t="shared" si="45"/>
        <v>1</v>
      </c>
      <c r="CD30" s="480">
        <f t="shared" si="27"/>
        <v>0.31034482758620691</v>
      </c>
      <c r="CE30" s="477">
        <v>2</v>
      </c>
      <c r="CF30" s="970">
        <v>23</v>
      </c>
      <c r="CG30" s="971">
        <v>9</v>
      </c>
      <c r="CH30" s="972">
        <f t="shared" si="44"/>
        <v>1</v>
      </c>
      <c r="CI30" s="973">
        <f t="shared" ref="CI30" si="140">SUM(CG30/CF30)</f>
        <v>0.39130434782608697</v>
      </c>
      <c r="CJ30" s="974">
        <v>2</v>
      </c>
      <c r="CK30" s="478"/>
      <c r="CL30" s="479"/>
      <c r="CM30" s="480" t="e">
        <f t="shared" si="29"/>
        <v>#DIV/0!</v>
      </c>
      <c r="CN30" s="477"/>
      <c r="CO30" s="478"/>
      <c r="CP30" s="479"/>
      <c r="CQ30" s="479"/>
      <c r="CR30" s="480" t="e">
        <f t="shared" ref="CR30" si="141">SUM(CP30/CO30)</f>
        <v>#DIV/0!</v>
      </c>
      <c r="CS30" s="477"/>
      <c r="CT30" s="478"/>
      <c r="CU30" s="479"/>
      <c r="CV30" s="479"/>
      <c r="CW30" s="480" t="e">
        <f t="shared" ref="CW30" si="142">SUM(CU30/CT30)</f>
        <v>#DIV/0!</v>
      </c>
      <c r="CX30" s="477"/>
      <c r="CY30" s="478"/>
      <c r="CZ30" s="479"/>
      <c r="DA30" s="479"/>
      <c r="DB30" s="480" t="e">
        <f t="shared" ref="DB30" si="143">SUM(CZ30/CY30)</f>
        <v>#DIV/0!</v>
      </c>
      <c r="DC30" s="477"/>
      <c r="DD30" s="478"/>
      <c r="DE30" s="479"/>
      <c r="DF30" s="479"/>
      <c r="DG30" s="480" t="e">
        <f t="shared" ref="DG30" si="144">SUM(DE30/DD30)</f>
        <v>#DIV/0!</v>
      </c>
      <c r="DH30" s="477"/>
      <c r="DI30" s="478"/>
      <c r="DJ30" s="479"/>
      <c r="DK30" s="479"/>
      <c r="DL30" s="480" t="e">
        <f t="shared" ref="DL30" si="145">SUM(DJ30/DI30)</f>
        <v>#DIV/0!</v>
      </c>
      <c r="DM30" s="477"/>
      <c r="DN30" s="478"/>
      <c r="DO30" s="479"/>
      <c r="DP30" s="479"/>
      <c r="DQ30" s="480" t="e">
        <f t="shared" ref="DQ30" si="146">SUM(DO30/DN30)</f>
        <v>#DIV/0!</v>
      </c>
      <c r="DR30" s="477"/>
    </row>
    <row r="31" spans="1:122" s="482" customFormat="1" ht="19.95" customHeight="1" thickBot="1" x14ac:dyDescent="0.35">
      <c r="A31" s="777">
        <v>28</v>
      </c>
      <c r="B31" s="663" t="str">
        <f>'Deelnemers bestand'!C31</f>
        <v>Hoefs John  &lt; hele dag &gt;</v>
      </c>
      <c r="C31" s="758">
        <f>'Deelnemers bestand'!B31</f>
        <v>6</v>
      </c>
      <c r="D31" s="660">
        <f t="shared" si="36"/>
        <v>0.33333333333333331</v>
      </c>
      <c r="E31" s="445">
        <f>'Deelnemers bestand'!D31</f>
        <v>10</v>
      </c>
      <c r="F31" s="446">
        <f t="shared" si="72"/>
        <v>0.21782178217821782</v>
      </c>
      <c r="G31" s="447">
        <f t="shared" si="73"/>
        <v>6.5346534653465342</v>
      </c>
      <c r="H31" s="488">
        <f t="shared" si="2"/>
        <v>2</v>
      </c>
      <c r="I31" s="449">
        <f t="shared" ref="I31:I32" si="147">F31/D31*100</f>
        <v>65.346534653465355</v>
      </c>
      <c r="J31" s="575">
        <f t="shared" si="69"/>
        <v>2.2000000000000002</v>
      </c>
      <c r="K31" s="450">
        <f t="shared" si="4"/>
        <v>101</v>
      </c>
      <c r="L31" s="469">
        <f t="shared" si="5"/>
        <v>22</v>
      </c>
      <c r="M31" s="470">
        <f t="shared" si="6"/>
        <v>4</v>
      </c>
      <c r="N31" s="471">
        <v>30</v>
      </c>
      <c r="O31" s="473">
        <v>2</v>
      </c>
      <c r="P31" s="454">
        <f t="shared" si="7"/>
        <v>0.2</v>
      </c>
      <c r="Q31" s="455">
        <f t="shared" si="8"/>
        <v>6.6666666666666666E-2</v>
      </c>
      <c r="R31" s="472">
        <v>0</v>
      </c>
      <c r="S31" s="471">
        <v>30</v>
      </c>
      <c r="T31" s="473">
        <v>6</v>
      </c>
      <c r="U31" s="458">
        <f t="shared" si="9"/>
        <v>0.6</v>
      </c>
      <c r="V31" s="455">
        <f t="shared" si="57"/>
        <v>0.2</v>
      </c>
      <c r="W31" s="470">
        <v>0</v>
      </c>
      <c r="X31" s="471">
        <v>23</v>
      </c>
      <c r="Y31" s="473">
        <v>9</v>
      </c>
      <c r="Z31" s="458">
        <f t="shared" si="38"/>
        <v>0.9</v>
      </c>
      <c r="AA31" s="459">
        <f t="shared" si="11"/>
        <v>0.39130434782608697</v>
      </c>
      <c r="AB31" s="472">
        <v>2</v>
      </c>
      <c r="AC31" s="474">
        <v>18</v>
      </c>
      <c r="AD31" s="475">
        <v>5</v>
      </c>
      <c r="AE31" s="462">
        <f t="shared" si="39"/>
        <v>0.5</v>
      </c>
      <c r="AF31" s="459">
        <f t="shared" si="12"/>
        <v>0.27777777777777779</v>
      </c>
      <c r="AG31" s="476">
        <v>0</v>
      </c>
      <c r="AH31" s="474"/>
      <c r="AI31" s="475"/>
      <c r="AJ31" s="462">
        <f t="shared" si="40"/>
        <v>0</v>
      </c>
      <c r="AK31" s="459" t="e">
        <f t="shared" si="13"/>
        <v>#DIV/0!</v>
      </c>
      <c r="AL31" s="476"/>
      <c r="AM31" s="474"/>
      <c r="AN31" s="475"/>
      <c r="AO31" s="462">
        <f t="shared" si="41"/>
        <v>0</v>
      </c>
      <c r="AP31" s="459" t="e">
        <f t="shared" si="14"/>
        <v>#DIV/0!</v>
      </c>
      <c r="AQ31" s="477"/>
      <c r="AR31" s="478"/>
      <c r="AS31" s="479"/>
      <c r="AT31" s="462">
        <f t="shared" si="42"/>
        <v>0</v>
      </c>
      <c r="AU31" s="467" t="e">
        <f t="shared" si="15"/>
        <v>#DIV/0!</v>
      </c>
      <c r="AV31" s="477"/>
      <c r="AW31" s="478"/>
      <c r="AX31" s="479"/>
      <c r="AY31" s="462">
        <f t="shared" si="16"/>
        <v>0</v>
      </c>
      <c r="AZ31" s="467" t="e">
        <f t="shared" si="17"/>
        <v>#DIV/0!</v>
      </c>
      <c r="BA31" s="477"/>
      <c r="BB31" s="478"/>
      <c r="BC31" s="479"/>
      <c r="BD31" s="927">
        <f t="shared" si="97"/>
        <v>0</v>
      </c>
      <c r="BE31" s="480" t="e">
        <f t="shared" ref="BE31:BE32" si="148">SUM(BC31/BB31)</f>
        <v>#DIV/0!</v>
      </c>
      <c r="BF31" s="477"/>
      <c r="BG31" s="478"/>
      <c r="BH31" s="479"/>
      <c r="BI31" s="927">
        <f t="shared" ref="BI31:BI32" si="149">BH31/E31</f>
        <v>0</v>
      </c>
      <c r="BJ31" s="480" t="e">
        <f t="shared" ref="BJ31:BJ32" si="150">SUM(BH31/BG31)</f>
        <v>#DIV/0!</v>
      </c>
      <c r="BK31" s="477"/>
      <c r="BL31" s="478"/>
      <c r="BM31" s="479"/>
      <c r="BN31" s="927">
        <f t="shared" ref="BN31:BN32" si="151">BM31/E31</f>
        <v>0</v>
      </c>
      <c r="BO31" s="480" t="e">
        <f t="shared" ref="BO31:BO32" si="152">SUM(BM31/BL31)</f>
        <v>#DIV/0!</v>
      </c>
      <c r="BP31" s="477"/>
      <c r="BQ31" s="478"/>
      <c r="BR31" s="479"/>
      <c r="BS31" s="927">
        <f t="shared" ref="BS31:BS32" si="153">BR31/E31</f>
        <v>0</v>
      </c>
      <c r="BT31" s="480" t="e">
        <f t="shared" ref="BT31:BT32" si="154">SUM(BR31/BQ31)</f>
        <v>#DIV/0!</v>
      </c>
      <c r="BU31" s="477"/>
      <c r="BV31" s="478"/>
      <c r="BW31" s="479"/>
      <c r="BX31" s="927">
        <f t="shared" ref="BX31:BX32" si="155">BW31/E31</f>
        <v>0</v>
      </c>
      <c r="BY31" s="480" t="e">
        <f t="shared" ref="BY31:BY32" si="156">SUM(BW31/BV31)</f>
        <v>#DIV/0!</v>
      </c>
      <c r="BZ31" s="477"/>
      <c r="CA31" s="478"/>
      <c r="CB31" s="479"/>
      <c r="CC31" s="927">
        <f t="shared" ref="CC31:CC32" si="157">CB31/E31</f>
        <v>0</v>
      </c>
      <c r="CD31" s="480" t="e">
        <f t="shared" ref="CD31:CD32" si="158">SUM(CB31/CA31)</f>
        <v>#DIV/0!</v>
      </c>
      <c r="CE31" s="477"/>
      <c r="CF31" s="478"/>
      <c r="CG31" s="479"/>
      <c r="CH31" s="462">
        <f t="shared" si="44"/>
        <v>0</v>
      </c>
      <c r="CI31" s="480" t="e">
        <f t="shared" ref="CI31:CI32" si="159">SUM(CG31/CF31)</f>
        <v>#DIV/0!</v>
      </c>
      <c r="CJ31" s="477"/>
      <c r="CK31" s="478"/>
      <c r="CL31" s="479"/>
      <c r="CM31" s="480" t="e">
        <f t="shared" si="29"/>
        <v>#DIV/0!</v>
      </c>
      <c r="CN31" s="477"/>
      <c r="CO31" s="478"/>
      <c r="CP31" s="479"/>
      <c r="CQ31" s="479"/>
      <c r="CR31" s="480" t="e">
        <f t="shared" ref="CR31:CR32" si="160">SUM(CP31/CO31)</f>
        <v>#DIV/0!</v>
      </c>
      <c r="CS31" s="477"/>
      <c r="CT31" s="478"/>
      <c r="CU31" s="479"/>
      <c r="CV31" s="479"/>
      <c r="CW31" s="480" t="e">
        <f t="shared" ref="CW31:CW32" si="161">SUM(CU31/CT31)</f>
        <v>#DIV/0!</v>
      </c>
      <c r="CX31" s="477"/>
      <c r="CY31" s="478"/>
      <c r="CZ31" s="479"/>
      <c r="DA31" s="479"/>
      <c r="DB31" s="480" t="e">
        <f t="shared" ref="DB31:DB32" si="162">SUM(CZ31/CY31)</f>
        <v>#DIV/0!</v>
      </c>
      <c r="DC31" s="477"/>
      <c r="DD31" s="478"/>
      <c r="DE31" s="479"/>
      <c r="DF31" s="479"/>
      <c r="DG31" s="480" t="e">
        <f t="shared" ref="DG31:DG32" si="163">SUM(DE31/DD31)</f>
        <v>#DIV/0!</v>
      </c>
      <c r="DH31" s="477"/>
      <c r="DI31" s="478"/>
      <c r="DJ31" s="479"/>
      <c r="DK31" s="479"/>
      <c r="DL31" s="480" t="e">
        <f t="shared" ref="DL31:DL32" si="164">SUM(DJ31/DI31)</f>
        <v>#DIV/0!</v>
      </c>
      <c r="DM31" s="477"/>
      <c r="DN31" s="478"/>
      <c r="DO31" s="479"/>
      <c r="DP31" s="479"/>
      <c r="DQ31" s="480" t="e">
        <f t="shared" ref="DQ31:DQ32" si="165">SUM(DO31/DN31)</f>
        <v>#DIV/0!</v>
      </c>
      <c r="DR31" s="477"/>
    </row>
    <row r="32" spans="1:122" s="482" customFormat="1" ht="19.95" customHeight="1" thickBot="1" x14ac:dyDescent="0.35">
      <c r="A32" s="777">
        <v>29</v>
      </c>
      <c r="B32" s="663" t="str">
        <f>'Deelnemers bestand'!C32</f>
        <v>Pater Gerrit  &lt; 18,30 avond &gt;</v>
      </c>
      <c r="C32" s="758">
        <f>'Deelnemers bestand'!B32</f>
        <v>6</v>
      </c>
      <c r="D32" s="660">
        <f t="shared" si="36"/>
        <v>0.23333333333333334</v>
      </c>
      <c r="E32" s="445">
        <f>'Deelnemers bestand'!D32</f>
        <v>7</v>
      </c>
      <c r="F32" s="446">
        <f t="shared" si="72"/>
        <v>0.22</v>
      </c>
      <c r="G32" s="447">
        <f t="shared" si="73"/>
        <v>6.6</v>
      </c>
      <c r="H32" s="488">
        <f t="shared" si="2"/>
        <v>3</v>
      </c>
      <c r="I32" s="449">
        <f t="shared" si="147"/>
        <v>94.285714285714278</v>
      </c>
      <c r="J32" s="575">
        <f t="shared" si="69"/>
        <v>3.1428571428571428</v>
      </c>
      <c r="K32" s="450">
        <f t="shared" si="4"/>
        <v>100</v>
      </c>
      <c r="L32" s="469">
        <f t="shared" si="5"/>
        <v>22</v>
      </c>
      <c r="M32" s="470">
        <f t="shared" si="6"/>
        <v>4</v>
      </c>
      <c r="N32" s="471">
        <v>30</v>
      </c>
      <c r="O32" s="473">
        <v>3</v>
      </c>
      <c r="P32" s="454">
        <f t="shared" si="7"/>
        <v>0.42857142857142855</v>
      </c>
      <c r="Q32" s="455">
        <f t="shared" si="8"/>
        <v>0.1</v>
      </c>
      <c r="R32" s="472">
        <v>0</v>
      </c>
      <c r="S32" s="471">
        <v>30</v>
      </c>
      <c r="T32" s="473">
        <v>6</v>
      </c>
      <c r="U32" s="458">
        <f t="shared" si="9"/>
        <v>0.8571428571428571</v>
      </c>
      <c r="V32" s="455">
        <f t="shared" si="57"/>
        <v>0.2</v>
      </c>
      <c r="W32" s="470">
        <v>1</v>
      </c>
      <c r="X32" s="471">
        <v>21</v>
      </c>
      <c r="Y32" s="473">
        <v>4</v>
      </c>
      <c r="Z32" s="458">
        <f t="shared" si="38"/>
        <v>0.5714285714285714</v>
      </c>
      <c r="AA32" s="459">
        <f t="shared" si="11"/>
        <v>0.19047619047619047</v>
      </c>
      <c r="AB32" s="472">
        <v>0</v>
      </c>
      <c r="AC32" s="474">
        <v>19</v>
      </c>
      <c r="AD32" s="475">
        <v>9</v>
      </c>
      <c r="AE32" s="462">
        <f t="shared" si="39"/>
        <v>1.2857142857142858</v>
      </c>
      <c r="AF32" s="459">
        <f t="shared" si="12"/>
        <v>0.47368421052631576</v>
      </c>
      <c r="AG32" s="476">
        <v>2</v>
      </c>
      <c r="AH32" s="474"/>
      <c r="AI32" s="475"/>
      <c r="AJ32" s="462">
        <f t="shared" si="40"/>
        <v>0</v>
      </c>
      <c r="AK32" s="459" t="e">
        <f t="shared" si="13"/>
        <v>#DIV/0!</v>
      </c>
      <c r="AL32" s="476"/>
      <c r="AM32" s="474"/>
      <c r="AN32" s="475"/>
      <c r="AO32" s="462">
        <f t="shared" si="41"/>
        <v>0</v>
      </c>
      <c r="AP32" s="459" t="e">
        <f t="shared" si="14"/>
        <v>#DIV/0!</v>
      </c>
      <c r="AQ32" s="477"/>
      <c r="AR32" s="478"/>
      <c r="AS32" s="479"/>
      <c r="AT32" s="462">
        <f t="shared" si="42"/>
        <v>0</v>
      </c>
      <c r="AU32" s="467" t="e">
        <f t="shared" si="15"/>
        <v>#DIV/0!</v>
      </c>
      <c r="AV32" s="477"/>
      <c r="AW32" s="478"/>
      <c r="AX32" s="479"/>
      <c r="AY32" s="462">
        <f t="shared" si="16"/>
        <v>0</v>
      </c>
      <c r="AZ32" s="467" t="e">
        <f t="shared" si="17"/>
        <v>#DIV/0!</v>
      </c>
      <c r="BA32" s="477"/>
      <c r="BB32" s="478"/>
      <c r="BC32" s="479"/>
      <c r="BD32" s="927">
        <f t="shared" si="97"/>
        <v>0</v>
      </c>
      <c r="BE32" s="480" t="e">
        <f t="shared" si="148"/>
        <v>#DIV/0!</v>
      </c>
      <c r="BF32" s="477"/>
      <c r="BG32" s="478"/>
      <c r="BH32" s="479"/>
      <c r="BI32" s="927">
        <f t="shared" si="149"/>
        <v>0</v>
      </c>
      <c r="BJ32" s="480" t="e">
        <f t="shared" si="150"/>
        <v>#DIV/0!</v>
      </c>
      <c r="BK32" s="477"/>
      <c r="BL32" s="478"/>
      <c r="BM32" s="479"/>
      <c r="BN32" s="927">
        <f t="shared" si="151"/>
        <v>0</v>
      </c>
      <c r="BO32" s="480" t="e">
        <f t="shared" si="152"/>
        <v>#DIV/0!</v>
      </c>
      <c r="BP32" s="477"/>
      <c r="BQ32" s="478"/>
      <c r="BR32" s="479"/>
      <c r="BS32" s="927">
        <f t="shared" si="153"/>
        <v>0</v>
      </c>
      <c r="BT32" s="480" t="e">
        <f t="shared" si="154"/>
        <v>#DIV/0!</v>
      </c>
      <c r="BU32" s="477"/>
      <c r="BV32" s="478"/>
      <c r="BW32" s="479"/>
      <c r="BX32" s="927">
        <f t="shared" si="155"/>
        <v>0</v>
      </c>
      <c r="BY32" s="480" t="e">
        <f t="shared" si="156"/>
        <v>#DIV/0!</v>
      </c>
      <c r="BZ32" s="477"/>
      <c r="CA32" s="478"/>
      <c r="CB32" s="479"/>
      <c r="CC32" s="927">
        <f t="shared" si="157"/>
        <v>0</v>
      </c>
      <c r="CD32" s="480" t="e">
        <f t="shared" si="158"/>
        <v>#DIV/0!</v>
      </c>
      <c r="CE32" s="477"/>
      <c r="CF32" s="478"/>
      <c r="CG32" s="479"/>
      <c r="CH32" s="462">
        <f t="shared" si="44"/>
        <v>0</v>
      </c>
      <c r="CI32" s="480" t="e">
        <f t="shared" si="159"/>
        <v>#DIV/0!</v>
      </c>
      <c r="CJ32" s="477"/>
      <c r="CK32" s="478"/>
      <c r="CL32" s="479"/>
      <c r="CM32" s="480" t="e">
        <f t="shared" si="29"/>
        <v>#DIV/0!</v>
      </c>
      <c r="CN32" s="477"/>
      <c r="CO32" s="478"/>
      <c r="CP32" s="479"/>
      <c r="CQ32" s="479"/>
      <c r="CR32" s="480" t="e">
        <f t="shared" si="160"/>
        <v>#DIV/0!</v>
      </c>
      <c r="CS32" s="477"/>
      <c r="CT32" s="478"/>
      <c r="CU32" s="479"/>
      <c r="CV32" s="479"/>
      <c r="CW32" s="480" t="e">
        <f t="shared" si="161"/>
        <v>#DIV/0!</v>
      </c>
      <c r="CX32" s="477"/>
      <c r="CY32" s="478"/>
      <c r="CZ32" s="479"/>
      <c r="DA32" s="479"/>
      <c r="DB32" s="480" t="e">
        <f t="shared" si="162"/>
        <v>#DIV/0!</v>
      </c>
      <c r="DC32" s="477"/>
      <c r="DD32" s="478"/>
      <c r="DE32" s="479"/>
      <c r="DF32" s="479"/>
      <c r="DG32" s="480" t="e">
        <f t="shared" si="163"/>
        <v>#DIV/0!</v>
      </c>
      <c r="DH32" s="477"/>
      <c r="DI32" s="478"/>
      <c r="DJ32" s="479"/>
      <c r="DK32" s="479"/>
      <c r="DL32" s="480" t="e">
        <f t="shared" si="164"/>
        <v>#DIV/0!</v>
      </c>
      <c r="DM32" s="477"/>
      <c r="DN32" s="478"/>
      <c r="DO32" s="479"/>
      <c r="DP32" s="479"/>
      <c r="DQ32" s="480" t="e">
        <f t="shared" si="165"/>
        <v>#DIV/0!</v>
      </c>
      <c r="DR32" s="477"/>
    </row>
    <row r="33" spans="1:122" s="482" customFormat="1" ht="19.95" customHeight="1" thickBot="1" x14ac:dyDescent="0.35">
      <c r="A33" s="778">
        <v>30</v>
      </c>
      <c r="B33" s="738" t="str">
        <f>'Deelnemers bestand'!C33</f>
        <v>Sandbrink Joop  &lt; 18,30 hele dag &gt;</v>
      </c>
      <c r="C33" s="760">
        <f>'Deelnemers bestand'!B33</f>
        <v>6</v>
      </c>
      <c r="D33" s="739">
        <f t="shared" si="36"/>
        <v>0</v>
      </c>
      <c r="E33" s="574">
        <f>'Deelnemers bestand'!D33</f>
        <v>0</v>
      </c>
      <c r="F33" s="572">
        <f t="shared" si="72"/>
        <v>0.15841584158415842</v>
      </c>
      <c r="G33" s="555">
        <f t="shared" si="73"/>
        <v>4.7524752475247523</v>
      </c>
      <c r="H33" s="746">
        <f t="shared" si="2"/>
        <v>2</v>
      </c>
      <c r="I33" s="741" t="e">
        <f t="shared" ref="I33:I35" si="166">F33/D33*100</f>
        <v>#DIV/0!</v>
      </c>
      <c r="J33" s="575" t="e">
        <f t="shared" si="69"/>
        <v>#DIV/0!</v>
      </c>
      <c r="K33" s="742">
        <f t="shared" si="4"/>
        <v>101</v>
      </c>
      <c r="L33" s="743">
        <f t="shared" si="5"/>
        <v>16</v>
      </c>
      <c r="M33" s="744">
        <f t="shared" si="6"/>
        <v>4</v>
      </c>
      <c r="N33" s="471">
        <v>30</v>
      </c>
      <c r="O33" s="473">
        <v>4</v>
      </c>
      <c r="P33" s="454" t="e">
        <f t="shared" si="7"/>
        <v>#DIV/0!</v>
      </c>
      <c r="Q33" s="455">
        <f t="shared" si="8"/>
        <v>0.13333333333333333</v>
      </c>
      <c r="R33" s="472">
        <v>2</v>
      </c>
      <c r="S33" s="471">
        <v>19</v>
      </c>
      <c r="T33" s="473">
        <v>3</v>
      </c>
      <c r="U33" s="458" t="e">
        <f t="shared" si="9"/>
        <v>#DIV/0!</v>
      </c>
      <c r="V33" s="455">
        <f t="shared" si="57"/>
        <v>0.15789473684210525</v>
      </c>
      <c r="W33" s="470">
        <v>0</v>
      </c>
      <c r="X33" s="471">
        <v>30</v>
      </c>
      <c r="Y33" s="473">
        <v>3</v>
      </c>
      <c r="Z33" s="458" t="e">
        <f t="shared" si="38"/>
        <v>#DIV/0!</v>
      </c>
      <c r="AA33" s="459">
        <f t="shared" si="11"/>
        <v>0.1</v>
      </c>
      <c r="AB33" s="472">
        <v>0</v>
      </c>
      <c r="AC33" s="474">
        <v>22</v>
      </c>
      <c r="AD33" s="475">
        <v>6</v>
      </c>
      <c r="AE33" s="462" t="e">
        <f t="shared" si="39"/>
        <v>#DIV/0!</v>
      </c>
      <c r="AF33" s="459">
        <f t="shared" si="12"/>
        <v>0.27272727272727271</v>
      </c>
      <c r="AG33" s="476">
        <v>0</v>
      </c>
      <c r="AH33" s="474"/>
      <c r="AI33" s="475"/>
      <c r="AJ33" s="462" t="e">
        <f t="shared" si="40"/>
        <v>#DIV/0!</v>
      </c>
      <c r="AK33" s="459" t="e">
        <f t="shared" si="13"/>
        <v>#DIV/0!</v>
      </c>
      <c r="AL33" s="476"/>
      <c r="AM33" s="474"/>
      <c r="AN33" s="475"/>
      <c r="AO33" s="462" t="e">
        <f t="shared" si="41"/>
        <v>#DIV/0!</v>
      </c>
      <c r="AP33" s="459" t="e">
        <f t="shared" si="14"/>
        <v>#DIV/0!</v>
      </c>
      <c r="AQ33" s="477"/>
      <c r="AR33" s="478"/>
      <c r="AS33" s="479"/>
      <c r="AT33" s="462" t="e">
        <f t="shared" si="42"/>
        <v>#DIV/0!</v>
      </c>
      <c r="AU33" s="467" t="e">
        <f t="shared" si="15"/>
        <v>#DIV/0!</v>
      </c>
      <c r="AV33" s="477"/>
      <c r="AW33" s="478"/>
      <c r="AX33" s="479"/>
      <c r="AY33" s="462" t="e">
        <f t="shared" si="16"/>
        <v>#DIV/0!</v>
      </c>
      <c r="AZ33" s="467" t="e">
        <f t="shared" si="17"/>
        <v>#DIV/0!</v>
      </c>
      <c r="BA33" s="477"/>
      <c r="BB33" s="478"/>
      <c r="BC33" s="479"/>
      <c r="BD33" s="927" t="e">
        <f t="shared" si="97"/>
        <v>#DIV/0!</v>
      </c>
      <c r="BE33" s="480" t="e">
        <f t="shared" ref="BE33:BE35" si="167">SUM(BC33/BB33)</f>
        <v>#DIV/0!</v>
      </c>
      <c r="BF33" s="477"/>
      <c r="BG33" s="478"/>
      <c r="BH33" s="479"/>
      <c r="BI33" s="927" t="e">
        <f t="shared" ref="BI33:BI35" si="168">BH33/E33</f>
        <v>#DIV/0!</v>
      </c>
      <c r="BJ33" s="480" t="e">
        <f t="shared" ref="BJ33:BJ35" si="169">SUM(BH33/BG33)</f>
        <v>#DIV/0!</v>
      </c>
      <c r="BK33" s="477"/>
      <c r="BL33" s="478"/>
      <c r="BM33" s="479"/>
      <c r="BN33" s="927" t="e">
        <f t="shared" ref="BN33:BN35" si="170">BM33/E33</f>
        <v>#DIV/0!</v>
      </c>
      <c r="BO33" s="480" t="e">
        <f t="shared" ref="BO33:BO35" si="171">SUM(BM33/BL33)</f>
        <v>#DIV/0!</v>
      </c>
      <c r="BP33" s="477"/>
      <c r="BQ33" s="478"/>
      <c r="BR33" s="479"/>
      <c r="BS33" s="927" t="e">
        <f t="shared" ref="BS33:BS35" si="172">BR33/E33</f>
        <v>#DIV/0!</v>
      </c>
      <c r="BT33" s="480" t="e">
        <f t="shared" ref="BT33:BT35" si="173">SUM(BR33/BQ33)</f>
        <v>#DIV/0!</v>
      </c>
      <c r="BU33" s="477"/>
      <c r="BV33" s="478"/>
      <c r="BW33" s="479"/>
      <c r="BX33" s="927" t="e">
        <f t="shared" ref="BX33:BX35" si="174">BW33/E33</f>
        <v>#DIV/0!</v>
      </c>
      <c r="BY33" s="480" t="e">
        <f t="shared" ref="BY33:BY35" si="175">SUM(BW33/BV33)</f>
        <v>#DIV/0!</v>
      </c>
      <c r="BZ33" s="477"/>
      <c r="CA33" s="478"/>
      <c r="CB33" s="479"/>
      <c r="CC33" s="927" t="e">
        <f t="shared" ref="CC33:CC35" si="176">CB33/E33</f>
        <v>#DIV/0!</v>
      </c>
      <c r="CD33" s="480" t="e">
        <f t="shared" ref="CD33:CD35" si="177">SUM(CB33/CA33)</f>
        <v>#DIV/0!</v>
      </c>
      <c r="CE33" s="477"/>
      <c r="CF33" s="478"/>
      <c r="CG33" s="479"/>
      <c r="CH33" s="462" t="e">
        <f t="shared" si="44"/>
        <v>#DIV/0!</v>
      </c>
      <c r="CI33" s="480" t="e">
        <f t="shared" ref="CI33:CI35" si="178">SUM(CG33/CF33)</f>
        <v>#DIV/0!</v>
      </c>
      <c r="CJ33" s="477"/>
      <c r="CK33" s="478"/>
      <c r="CL33" s="479"/>
      <c r="CM33" s="480" t="e">
        <f t="shared" si="29"/>
        <v>#DIV/0!</v>
      </c>
      <c r="CN33" s="477"/>
      <c r="CO33" s="478"/>
      <c r="CP33" s="479"/>
      <c r="CQ33" s="479"/>
      <c r="CR33" s="480" t="e">
        <f t="shared" ref="CR33:CR35" si="179">SUM(CP33/CO33)</f>
        <v>#DIV/0!</v>
      </c>
      <c r="CS33" s="477"/>
      <c r="CT33" s="478"/>
      <c r="CU33" s="479"/>
      <c r="CV33" s="479"/>
      <c r="CW33" s="480" t="e">
        <f t="shared" ref="CW33:CW35" si="180">SUM(CU33/CT33)</f>
        <v>#DIV/0!</v>
      </c>
      <c r="CX33" s="477"/>
      <c r="CY33" s="478"/>
      <c r="CZ33" s="479"/>
      <c r="DA33" s="479"/>
      <c r="DB33" s="480" t="e">
        <f t="shared" ref="DB33:DB35" si="181">SUM(CZ33/CY33)</f>
        <v>#DIV/0!</v>
      </c>
      <c r="DC33" s="477"/>
      <c r="DD33" s="478"/>
      <c r="DE33" s="479"/>
      <c r="DF33" s="479"/>
      <c r="DG33" s="480" t="e">
        <f t="shared" ref="DG33:DG35" si="182">SUM(DE33/DD33)</f>
        <v>#DIV/0!</v>
      </c>
      <c r="DH33" s="477"/>
      <c r="DI33" s="478"/>
      <c r="DJ33" s="479"/>
      <c r="DK33" s="479"/>
      <c r="DL33" s="480" t="e">
        <f t="shared" ref="DL33:DL35" si="183">SUM(DJ33/DI33)</f>
        <v>#DIV/0!</v>
      </c>
      <c r="DM33" s="477"/>
      <c r="DN33" s="478"/>
      <c r="DO33" s="479"/>
      <c r="DP33" s="479"/>
      <c r="DQ33" s="480" t="e">
        <f t="shared" ref="DQ33:DQ35" si="184">SUM(DO33/DN33)</f>
        <v>#DIV/0!</v>
      </c>
      <c r="DR33" s="477"/>
    </row>
    <row r="34" spans="1:122" s="500" customFormat="1" ht="19.95" customHeight="1" thickBot="1" x14ac:dyDescent="0.35">
      <c r="A34" s="780">
        <v>31</v>
      </c>
      <c r="B34" s="728" t="str">
        <f>'Deelnemers bestand'!C34</f>
        <v>Vegt van de Aad &lt;  14,00 hele dag&gt;</v>
      </c>
      <c r="C34" s="758">
        <f>'Deelnemers bestand'!B34</f>
        <v>7</v>
      </c>
      <c r="D34" s="729">
        <f t="shared" si="36"/>
        <v>0.3</v>
      </c>
      <c r="E34" s="730">
        <f>'Deelnemers bestand'!D34</f>
        <v>9</v>
      </c>
      <c r="F34" s="731">
        <f t="shared" si="72"/>
        <v>0.24528301886792453</v>
      </c>
      <c r="G34" s="732">
        <f t="shared" si="73"/>
        <v>7.3584905660377355</v>
      </c>
      <c r="H34" s="747">
        <f t="shared" si="2"/>
        <v>8</v>
      </c>
      <c r="I34" s="748">
        <f t="shared" si="166"/>
        <v>81.761006289308185</v>
      </c>
      <c r="J34" s="575">
        <f t="shared" si="69"/>
        <v>4.333333333333333</v>
      </c>
      <c r="K34" s="749">
        <f t="shared" si="4"/>
        <v>159</v>
      </c>
      <c r="L34" s="750">
        <f t="shared" si="5"/>
        <v>39</v>
      </c>
      <c r="M34" s="751">
        <f t="shared" si="6"/>
        <v>7</v>
      </c>
      <c r="N34" s="490">
        <v>16</v>
      </c>
      <c r="O34" s="492">
        <v>3</v>
      </c>
      <c r="P34" s="454">
        <f t="shared" si="7"/>
        <v>0.33333333333333331</v>
      </c>
      <c r="Q34" s="455">
        <f t="shared" si="8"/>
        <v>0.1875</v>
      </c>
      <c r="R34" s="491">
        <v>0</v>
      </c>
      <c r="S34" s="490">
        <v>21</v>
      </c>
      <c r="T34" s="492">
        <v>8</v>
      </c>
      <c r="U34" s="458">
        <f t="shared" si="9"/>
        <v>0.88888888888888884</v>
      </c>
      <c r="V34" s="455">
        <f t="shared" si="57"/>
        <v>0.38095238095238093</v>
      </c>
      <c r="W34" s="489">
        <v>2</v>
      </c>
      <c r="X34" s="490">
        <v>30</v>
      </c>
      <c r="Y34" s="492">
        <v>6</v>
      </c>
      <c r="Z34" s="458">
        <f t="shared" si="38"/>
        <v>0.66666666666666663</v>
      </c>
      <c r="AA34" s="459">
        <f t="shared" si="11"/>
        <v>0.2</v>
      </c>
      <c r="AB34" s="491">
        <v>2</v>
      </c>
      <c r="AC34" s="493">
        <v>21</v>
      </c>
      <c r="AD34" s="494">
        <v>8</v>
      </c>
      <c r="AE34" s="462">
        <f t="shared" si="39"/>
        <v>0.88888888888888884</v>
      </c>
      <c r="AF34" s="459">
        <f t="shared" si="12"/>
        <v>0.38095238095238093</v>
      </c>
      <c r="AG34" s="495">
        <v>2</v>
      </c>
      <c r="AH34" s="493">
        <v>16</v>
      </c>
      <c r="AI34" s="494">
        <v>6</v>
      </c>
      <c r="AJ34" s="462">
        <f t="shared" si="40"/>
        <v>0.66666666666666663</v>
      </c>
      <c r="AK34" s="459">
        <f t="shared" si="13"/>
        <v>0.375</v>
      </c>
      <c r="AL34" s="495">
        <v>0</v>
      </c>
      <c r="AM34" s="493">
        <v>30</v>
      </c>
      <c r="AN34" s="494">
        <v>6</v>
      </c>
      <c r="AO34" s="462">
        <f t="shared" si="41"/>
        <v>0.66666666666666663</v>
      </c>
      <c r="AP34" s="459">
        <f t="shared" si="14"/>
        <v>0.2</v>
      </c>
      <c r="AQ34" s="496">
        <v>2</v>
      </c>
      <c r="AR34" s="497">
        <v>25</v>
      </c>
      <c r="AS34" s="498">
        <v>2</v>
      </c>
      <c r="AT34" s="462">
        <f t="shared" si="42"/>
        <v>0.22222222222222221</v>
      </c>
      <c r="AU34" s="467">
        <f t="shared" si="15"/>
        <v>0.08</v>
      </c>
      <c r="AV34" s="496">
        <v>0</v>
      </c>
      <c r="AW34" s="497"/>
      <c r="AX34" s="498"/>
      <c r="AY34" s="462">
        <f t="shared" si="16"/>
        <v>0</v>
      </c>
      <c r="AZ34" s="467" t="e">
        <f t="shared" si="17"/>
        <v>#DIV/0!</v>
      </c>
      <c r="BA34" s="496"/>
      <c r="BB34" s="497"/>
      <c r="BC34" s="498"/>
      <c r="BD34" s="928">
        <f t="shared" si="97"/>
        <v>0</v>
      </c>
      <c r="BE34" s="499" t="e">
        <f t="shared" si="167"/>
        <v>#DIV/0!</v>
      </c>
      <c r="BF34" s="496"/>
      <c r="BG34" s="497"/>
      <c r="BH34" s="498"/>
      <c r="BI34" s="928">
        <f t="shared" si="168"/>
        <v>0</v>
      </c>
      <c r="BJ34" s="499" t="e">
        <f t="shared" si="169"/>
        <v>#DIV/0!</v>
      </c>
      <c r="BK34" s="496"/>
      <c r="BL34" s="497"/>
      <c r="BM34" s="498"/>
      <c r="BN34" s="928">
        <f t="shared" si="170"/>
        <v>0</v>
      </c>
      <c r="BO34" s="499" t="e">
        <f t="shared" si="171"/>
        <v>#DIV/0!</v>
      </c>
      <c r="BP34" s="496"/>
      <c r="BQ34" s="497"/>
      <c r="BR34" s="498"/>
      <c r="BS34" s="928">
        <f t="shared" si="172"/>
        <v>0</v>
      </c>
      <c r="BT34" s="499" t="e">
        <f t="shared" si="173"/>
        <v>#DIV/0!</v>
      </c>
      <c r="BU34" s="496"/>
      <c r="BV34" s="497"/>
      <c r="BW34" s="498"/>
      <c r="BX34" s="928">
        <f t="shared" si="174"/>
        <v>0</v>
      </c>
      <c r="BY34" s="499" t="e">
        <f t="shared" si="175"/>
        <v>#DIV/0!</v>
      </c>
      <c r="BZ34" s="496"/>
      <c r="CA34" s="497"/>
      <c r="CB34" s="498"/>
      <c r="CC34" s="928">
        <f t="shared" si="176"/>
        <v>0</v>
      </c>
      <c r="CD34" s="499" t="e">
        <f t="shared" si="177"/>
        <v>#DIV/0!</v>
      </c>
      <c r="CE34" s="496"/>
      <c r="CF34" s="497"/>
      <c r="CG34" s="498"/>
      <c r="CH34" s="462">
        <f t="shared" si="44"/>
        <v>0</v>
      </c>
      <c r="CI34" s="499" t="e">
        <f t="shared" si="178"/>
        <v>#DIV/0!</v>
      </c>
      <c r="CJ34" s="496"/>
      <c r="CK34" s="497"/>
      <c r="CL34" s="498"/>
      <c r="CM34" s="499" t="e">
        <f t="shared" si="29"/>
        <v>#DIV/0!</v>
      </c>
      <c r="CN34" s="496"/>
      <c r="CO34" s="497"/>
      <c r="CP34" s="498"/>
      <c r="CQ34" s="498"/>
      <c r="CR34" s="499" t="e">
        <f t="shared" si="179"/>
        <v>#DIV/0!</v>
      </c>
      <c r="CS34" s="496"/>
      <c r="CT34" s="497"/>
      <c r="CU34" s="498"/>
      <c r="CV34" s="498"/>
      <c r="CW34" s="499" t="e">
        <f t="shared" si="180"/>
        <v>#DIV/0!</v>
      </c>
      <c r="CX34" s="496"/>
      <c r="CY34" s="497"/>
      <c r="CZ34" s="498"/>
      <c r="DA34" s="498"/>
      <c r="DB34" s="499" t="e">
        <f t="shared" si="181"/>
        <v>#DIV/0!</v>
      </c>
      <c r="DC34" s="496"/>
      <c r="DD34" s="497"/>
      <c r="DE34" s="498"/>
      <c r="DF34" s="498"/>
      <c r="DG34" s="499" t="e">
        <f t="shared" si="182"/>
        <v>#DIV/0!</v>
      </c>
      <c r="DH34" s="496"/>
      <c r="DI34" s="497"/>
      <c r="DJ34" s="498"/>
      <c r="DK34" s="498"/>
      <c r="DL34" s="499" t="e">
        <f t="shared" si="183"/>
        <v>#DIV/0!</v>
      </c>
      <c r="DM34" s="496"/>
      <c r="DN34" s="497"/>
      <c r="DO34" s="498"/>
      <c r="DP34" s="498"/>
      <c r="DQ34" s="499" t="e">
        <f t="shared" si="184"/>
        <v>#DIV/0!</v>
      </c>
      <c r="DR34" s="496"/>
    </row>
    <row r="35" spans="1:122" s="516" customFormat="1" ht="19.95" customHeight="1" thickBot="1" x14ac:dyDescent="0.35">
      <c r="A35" s="781">
        <v>32</v>
      </c>
      <c r="B35" s="663" t="str">
        <f>'Deelnemers bestand'!C35</f>
        <v>Zwinkels Fred  &lt; 14,00 hele dag &gt;</v>
      </c>
      <c r="C35" s="758">
        <f>'Deelnemers bestand'!B35</f>
        <v>7</v>
      </c>
      <c r="D35" s="660">
        <f t="shared" si="36"/>
        <v>0.23333333333333334</v>
      </c>
      <c r="E35" s="445">
        <f>'Deelnemers bestand'!D35</f>
        <v>7</v>
      </c>
      <c r="F35" s="446">
        <f t="shared" si="72"/>
        <v>0.26415094339622641</v>
      </c>
      <c r="G35" s="447">
        <f t="shared" si="73"/>
        <v>7.9245283018867925</v>
      </c>
      <c r="H35" s="501">
        <f t="shared" si="2"/>
        <v>12</v>
      </c>
      <c r="I35" s="502">
        <f t="shared" si="166"/>
        <v>113.20754716981132</v>
      </c>
      <c r="J35" s="575">
        <f t="shared" si="69"/>
        <v>8</v>
      </c>
      <c r="K35" s="503">
        <f t="shared" si="4"/>
        <v>212</v>
      </c>
      <c r="L35" s="504">
        <f t="shared" si="5"/>
        <v>56</v>
      </c>
      <c r="M35" s="505">
        <f t="shared" si="6"/>
        <v>10</v>
      </c>
      <c r="N35" s="506">
        <v>17</v>
      </c>
      <c r="O35" s="508">
        <v>7</v>
      </c>
      <c r="P35" s="454">
        <f t="shared" si="7"/>
        <v>1</v>
      </c>
      <c r="Q35" s="455">
        <f t="shared" si="8"/>
        <v>0.41176470588235292</v>
      </c>
      <c r="R35" s="507">
        <v>2</v>
      </c>
      <c r="S35" s="506">
        <v>17</v>
      </c>
      <c r="T35" s="508">
        <v>7</v>
      </c>
      <c r="U35" s="458">
        <f t="shared" si="9"/>
        <v>1</v>
      </c>
      <c r="V35" s="455">
        <f t="shared" si="57"/>
        <v>0.41176470588235292</v>
      </c>
      <c r="W35" s="505">
        <v>2</v>
      </c>
      <c r="X35" s="506">
        <v>11</v>
      </c>
      <c r="Y35" s="508">
        <v>7</v>
      </c>
      <c r="Z35" s="458">
        <f t="shared" si="38"/>
        <v>1</v>
      </c>
      <c r="AA35" s="459">
        <f t="shared" si="11"/>
        <v>0.63636363636363635</v>
      </c>
      <c r="AB35" s="507">
        <v>2</v>
      </c>
      <c r="AC35" s="509">
        <v>23</v>
      </c>
      <c r="AD35" s="510">
        <v>7</v>
      </c>
      <c r="AE35" s="462">
        <f t="shared" si="39"/>
        <v>1</v>
      </c>
      <c r="AF35" s="459">
        <f t="shared" si="12"/>
        <v>0.30434782608695654</v>
      </c>
      <c r="AG35" s="511">
        <v>2</v>
      </c>
      <c r="AH35" s="509">
        <v>26</v>
      </c>
      <c r="AI35" s="510">
        <v>7</v>
      </c>
      <c r="AJ35" s="462">
        <f t="shared" si="40"/>
        <v>1</v>
      </c>
      <c r="AK35" s="459">
        <f t="shared" si="13"/>
        <v>0.26923076923076922</v>
      </c>
      <c r="AL35" s="511">
        <v>2</v>
      </c>
      <c r="AM35" s="509">
        <v>30</v>
      </c>
      <c r="AN35" s="510">
        <v>5</v>
      </c>
      <c r="AO35" s="462">
        <f t="shared" si="41"/>
        <v>0.7142857142857143</v>
      </c>
      <c r="AP35" s="459">
        <f t="shared" si="14"/>
        <v>0.16666666666666666</v>
      </c>
      <c r="AQ35" s="512">
        <v>0</v>
      </c>
      <c r="AR35" s="513">
        <v>8</v>
      </c>
      <c r="AS35" s="514">
        <v>7</v>
      </c>
      <c r="AT35" s="462">
        <f t="shared" si="42"/>
        <v>1</v>
      </c>
      <c r="AU35" s="467">
        <f t="shared" si="15"/>
        <v>0.875</v>
      </c>
      <c r="AV35" s="512">
        <v>2</v>
      </c>
      <c r="AW35" s="513"/>
      <c r="AX35" s="514"/>
      <c r="AY35" s="462">
        <f t="shared" si="16"/>
        <v>0</v>
      </c>
      <c r="AZ35" s="467" t="e">
        <f t="shared" si="17"/>
        <v>#DIV/0!</v>
      </c>
      <c r="BA35" s="512"/>
      <c r="BB35" s="513"/>
      <c r="BC35" s="514"/>
      <c r="BD35" s="929">
        <f t="shared" si="97"/>
        <v>0</v>
      </c>
      <c r="BE35" s="515" t="e">
        <f t="shared" si="167"/>
        <v>#DIV/0!</v>
      </c>
      <c r="BF35" s="512"/>
      <c r="BG35" s="513"/>
      <c r="BH35" s="514"/>
      <c r="BI35" s="929">
        <f t="shared" si="168"/>
        <v>0</v>
      </c>
      <c r="BJ35" s="515" t="e">
        <f t="shared" si="169"/>
        <v>#DIV/0!</v>
      </c>
      <c r="BK35" s="512"/>
      <c r="BL35" s="513">
        <v>30</v>
      </c>
      <c r="BM35" s="514">
        <v>2</v>
      </c>
      <c r="BN35" s="929">
        <f t="shared" si="170"/>
        <v>0.2857142857142857</v>
      </c>
      <c r="BO35" s="515">
        <f t="shared" si="171"/>
        <v>6.6666666666666666E-2</v>
      </c>
      <c r="BP35" s="512">
        <v>0</v>
      </c>
      <c r="BQ35" s="513">
        <v>20</v>
      </c>
      <c r="BR35" s="514">
        <v>5</v>
      </c>
      <c r="BS35" s="929">
        <f t="shared" si="172"/>
        <v>0.7142857142857143</v>
      </c>
      <c r="BT35" s="515">
        <f t="shared" si="173"/>
        <v>0.25</v>
      </c>
      <c r="BU35" s="512">
        <v>0</v>
      </c>
      <c r="BV35" s="513">
        <v>30</v>
      </c>
      <c r="BW35" s="514">
        <v>2</v>
      </c>
      <c r="BX35" s="929">
        <f t="shared" si="174"/>
        <v>0.2857142857142857</v>
      </c>
      <c r="BY35" s="515">
        <f t="shared" si="175"/>
        <v>6.6666666666666666E-2</v>
      </c>
      <c r="BZ35" s="512">
        <v>0</v>
      </c>
      <c r="CA35" s="513"/>
      <c r="CB35" s="514"/>
      <c r="CC35" s="929">
        <f t="shared" si="176"/>
        <v>0</v>
      </c>
      <c r="CD35" s="515" t="e">
        <f t="shared" si="177"/>
        <v>#DIV/0!</v>
      </c>
      <c r="CE35" s="512"/>
      <c r="CF35" s="513"/>
      <c r="CG35" s="514"/>
      <c r="CH35" s="462">
        <f t="shared" si="44"/>
        <v>0</v>
      </c>
      <c r="CI35" s="515" t="e">
        <f t="shared" si="178"/>
        <v>#DIV/0!</v>
      </c>
      <c r="CJ35" s="512"/>
      <c r="CK35" s="513"/>
      <c r="CL35" s="514"/>
      <c r="CM35" s="515" t="e">
        <f t="shared" si="29"/>
        <v>#DIV/0!</v>
      </c>
      <c r="CN35" s="512"/>
      <c r="CO35" s="513"/>
      <c r="CP35" s="514"/>
      <c r="CQ35" s="514"/>
      <c r="CR35" s="515" t="e">
        <f t="shared" si="179"/>
        <v>#DIV/0!</v>
      </c>
      <c r="CS35" s="512"/>
      <c r="CT35" s="513"/>
      <c r="CU35" s="514"/>
      <c r="CV35" s="514"/>
      <c r="CW35" s="515" t="e">
        <f t="shared" si="180"/>
        <v>#DIV/0!</v>
      </c>
      <c r="CX35" s="512"/>
      <c r="CY35" s="513"/>
      <c r="CZ35" s="514"/>
      <c r="DA35" s="514"/>
      <c r="DB35" s="515" t="e">
        <f t="shared" si="181"/>
        <v>#DIV/0!</v>
      </c>
      <c r="DC35" s="512"/>
      <c r="DD35" s="513"/>
      <c r="DE35" s="514"/>
      <c r="DF35" s="514"/>
      <c r="DG35" s="515" t="e">
        <f t="shared" si="182"/>
        <v>#DIV/0!</v>
      </c>
      <c r="DH35" s="512"/>
      <c r="DI35" s="513"/>
      <c r="DJ35" s="514"/>
      <c r="DK35" s="514"/>
      <c r="DL35" s="515" t="e">
        <f t="shared" si="183"/>
        <v>#DIV/0!</v>
      </c>
      <c r="DM35" s="512"/>
      <c r="DN35" s="513"/>
      <c r="DO35" s="514"/>
      <c r="DP35" s="514"/>
      <c r="DQ35" s="515" t="e">
        <f t="shared" si="184"/>
        <v>#DIV/0!</v>
      </c>
      <c r="DR35" s="512"/>
    </row>
    <row r="36" spans="1:122" s="516" customFormat="1" ht="19.95" customHeight="1" thickBot="1" x14ac:dyDescent="0.35">
      <c r="A36" s="781">
        <v>33</v>
      </c>
      <c r="B36" s="663" t="str">
        <f>'Deelnemers bestand'!C36</f>
        <v>Langerak Aart &lt; 12,30 hele dag &gt;</v>
      </c>
      <c r="C36" s="758">
        <f>'Deelnemers bestand'!B36</f>
        <v>7</v>
      </c>
      <c r="D36" s="660">
        <f t="shared" si="36"/>
        <v>0.3</v>
      </c>
      <c r="E36" s="445">
        <f>'Deelnemers bestand'!D36</f>
        <v>9</v>
      </c>
      <c r="F36" s="446">
        <f t="shared" si="72"/>
        <v>0.20481927710843373</v>
      </c>
      <c r="G36" s="447">
        <f t="shared" si="73"/>
        <v>6.1445783132530121</v>
      </c>
      <c r="H36" s="501">
        <f t="shared" si="2"/>
        <v>2</v>
      </c>
      <c r="I36" s="502">
        <f t="shared" ref="I36:I43" si="185">F36/D36*100</f>
        <v>68.273092369477922</v>
      </c>
      <c r="J36" s="575">
        <f t="shared" si="69"/>
        <v>1.8888888888888888</v>
      </c>
      <c r="K36" s="503">
        <f t="shared" si="4"/>
        <v>83</v>
      </c>
      <c r="L36" s="504">
        <f t="shared" si="5"/>
        <v>17</v>
      </c>
      <c r="M36" s="505">
        <f t="shared" si="6"/>
        <v>4</v>
      </c>
      <c r="N36" s="506">
        <v>16</v>
      </c>
      <c r="O36" s="508">
        <v>7</v>
      </c>
      <c r="P36" s="454">
        <f t="shared" si="7"/>
        <v>0.77777777777777779</v>
      </c>
      <c r="Q36" s="455">
        <f t="shared" si="8"/>
        <v>0.4375</v>
      </c>
      <c r="R36" s="507">
        <v>2</v>
      </c>
      <c r="S36" s="506">
        <v>20</v>
      </c>
      <c r="T36" s="508">
        <v>3</v>
      </c>
      <c r="U36" s="458">
        <f t="shared" si="9"/>
        <v>0.33333333333333331</v>
      </c>
      <c r="V36" s="455">
        <f t="shared" si="57"/>
        <v>0.15</v>
      </c>
      <c r="W36" s="505">
        <v>0</v>
      </c>
      <c r="X36" s="506">
        <v>25</v>
      </c>
      <c r="Y36" s="508">
        <v>5</v>
      </c>
      <c r="Z36" s="458">
        <f t="shared" si="38"/>
        <v>0.55555555555555558</v>
      </c>
      <c r="AA36" s="459">
        <f t="shared" si="11"/>
        <v>0.2</v>
      </c>
      <c r="AB36" s="507">
        <v>0</v>
      </c>
      <c r="AC36" s="509">
        <v>22</v>
      </c>
      <c r="AD36" s="510">
        <v>2</v>
      </c>
      <c r="AE36" s="462">
        <f t="shared" si="39"/>
        <v>0.22222222222222221</v>
      </c>
      <c r="AF36" s="459">
        <f t="shared" si="12"/>
        <v>9.0909090909090912E-2</v>
      </c>
      <c r="AG36" s="511">
        <v>0</v>
      </c>
      <c r="AH36" s="509"/>
      <c r="AI36" s="510"/>
      <c r="AJ36" s="462">
        <f t="shared" si="40"/>
        <v>0</v>
      </c>
      <c r="AK36" s="459" t="e">
        <f t="shared" si="13"/>
        <v>#DIV/0!</v>
      </c>
      <c r="AL36" s="511"/>
      <c r="AM36" s="509"/>
      <c r="AN36" s="510"/>
      <c r="AO36" s="462">
        <f t="shared" si="41"/>
        <v>0</v>
      </c>
      <c r="AP36" s="459" t="e">
        <f t="shared" si="14"/>
        <v>#DIV/0!</v>
      </c>
      <c r="AQ36" s="512"/>
      <c r="AR36" s="513"/>
      <c r="AS36" s="514"/>
      <c r="AT36" s="462">
        <f t="shared" si="42"/>
        <v>0</v>
      </c>
      <c r="AU36" s="467" t="e">
        <f t="shared" si="15"/>
        <v>#DIV/0!</v>
      </c>
      <c r="AV36" s="512"/>
      <c r="AW36" s="513"/>
      <c r="AX36" s="514"/>
      <c r="AY36" s="462">
        <f t="shared" si="16"/>
        <v>0</v>
      </c>
      <c r="AZ36" s="467" t="e">
        <f t="shared" si="17"/>
        <v>#DIV/0!</v>
      </c>
      <c r="BA36" s="512"/>
      <c r="BB36" s="513"/>
      <c r="BC36" s="514"/>
      <c r="BD36" s="929">
        <f t="shared" ref="BD36:BD43" si="186">BC36/E36</f>
        <v>0</v>
      </c>
      <c r="BE36" s="515" t="e">
        <f t="shared" ref="BE36:BE43" si="187">SUM(BC36/BB36)</f>
        <v>#DIV/0!</v>
      </c>
      <c r="BF36" s="512"/>
      <c r="BG36" s="513"/>
      <c r="BH36" s="514"/>
      <c r="BI36" s="929">
        <f t="shared" ref="BI36:BI43" si="188">BH36/E36</f>
        <v>0</v>
      </c>
      <c r="BJ36" s="515" t="e">
        <f t="shared" ref="BJ36:BJ43" si="189">SUM(BH36/BG36)</f>
        <v>#DIV/0!</v>
      </c>
      <c r="BK36" s="512"/>
      <c r="BL36" s="513"/>
      <c r="BM36" s="514"/>
      <c r="BN36" s="929">
        <f t="shared" ref="BN36:BN43" si="190">BM36/E36</f>
        <v>0</v>
      </c>
      <c r="BO36" s="515" t="e">
        <f t="shared" ref="BO36:BO43" si="191">SUM(BM36/BL36)</f>
        <v>#DIV/0!</v>
      </c>
      <c r="BP36" s="512"/>
      <c r="BQ36" s="513"/>
      <c r="BR36" s="514"/>
      <c r="BS36" s="929">
        <f t="shared" ref="BS36:BS43" si="192">BR36/E36</f>
        <v>0</v>
      </c>
      <c r="BT36" s="515" t="e">
        <f t="shared" ref="BT36:BT43" si="193">SUM(BR36/BQ36)</f>
        <v>#DIV/0!</v>
      </c>
      <c r="BU36" s="512"/>
      <c r="BV36" s="513"/>
      <c r="BW36" s="514"/>
      <c r="BX36" s="929">
        <f t="shared" ref="BX36:BX43" si="194">BW36/E36</f>
        <v>0</v>
      </c>
      <c r="BY36" s="515" t="e">
        <f t="shared" ref="BY36:BY43" si="195">SUM(BW36/BV36)</f>
        <v>#DIV/0!</v>
      </c>
      <c r="BZ36" s="512"/>
      <c r="CA36" s="513"/>
      <c r="CB36" s="514"/>
      <c r="CC36" s="929">
        <f t="shared" ref="CC36:CC43" si="196">CB36/E36</f>
        <v>0</v>
      </c>
      <c r="CD36" s="515" t="e">
        <f t="shared" ref="CD36:CD43" si="197">SUM(CB36/CA36)</f>
        <v>#DIV/0!</v>
      </c>
      <c r="CE36" s="512"/>
      <c r="CF36" s="513"/>
      <c r="CG36" s="514"/>
      <c r="CH36" s="462">
        <f t="shared" si="44"/>
        <v>0</v>
      </c>
      <c r="CI36" s="515" t="e">
        <f t="shared" ref="CI36:CI43" si="198">SUM(CG36/CF36)</f>
        <v>#DIV/0!</v>
      </c>
      <c r="CJ36" s="512"/>
      <c r="CK36" s="513"/>
      <c r="CL36" s="514"/>
      <c r="CM36" s="515" t="e">
        <f t="shared" si="29"/>
        <v>#DIV/0!</v>
      </c>
      <c r="CN36" s="512"/>
      <c r="CO36" s="513"/>
      <c r="CP36" s="514"/>
      <c r="CQ36" s="514"/>
      <c r="CR36" s="515" t="e">
        <f t="shared" ref="CR36:CR43" si="199">SUM(CP36/CO36)</f>
        <v>#DIV/0!</v>
      </c>
      <c r="CS36" s="512"/>
      <c r="CT36" s="513"/>
      <c r="CU36" s="514"/>
      <c r="CV36" s="514"/>
      <c r="CW36" s="515" t="e">
        <f t="shared" ref="CW36:CW43" si="200">SUM(CU36/CT36)</f>
        <v>#DIV/0!</v>
      </c>
      <c r="CX36" s="512"/>
      <c r="CY36" s="513"/>
      <c r="CZ36" s="514"/>
      <c r="DA36" s="514"/>
      <c r="DB36" s="515" t="e">
        <f t="shared" ref="DB36:DB43" si="201">SUM(CZ36/CY36)</f>
        <v>#DIV/0!</v>
      </c>
      <c r="DC36" s="512"/>
      <c r="DD36" s="513"/>
      <c r="DE36" s="514"/>
      <c r="DF36" s="514"/>
      <c r="DG36" s="515" t="e">
        <f t="shared" ref="DG36:DG43" si="202">SUM(DE36/DD36)</f>
        <v>#DIV/0!</v>
      </c>
      <c r="DH36" s="512"/>
      <c r="DI36" s="513"/>
      <c r="DJ36" s="514"/>
      <c r="DK36" s="514"/>
      <c r="DL36" s="515" t="e">
        <f t="shared" ref="DL36:DL43" si="203">SUM(DJ36/DI36)</f>
        <v>#DIV/0!</v>
      </c>
      <c r="DM36" s="512"/>
      <c r="DN36" s="513"/>
      <c r="DO36" s="514"/>
      <c r="DP36" s="514"/>
      <c r="DQ36" s="515" t="e">
        <f t="shared" ref="DQ36:DQ43" si="204">SUM(DO36/DN36)</f>
        <v>#DIV/0!</v>
      </c>
      <c r="DR36" s="512"/>
    </row>
    <row r="37" spans="1:122" s="516" customFormat="1" ht="19.95" customHeight="1" thickBot="1" x14ac:dyDescent="0.35">
      <c r="A37" s="781">
        <v>34</v>
      </c>
      <c r="B37" s="663" t="str">
        <f>'Deelnemers bestand'!C37</f>
        <v>Kooten Gijs  &lt; 12,30 s'middags &gt;</v>
      </c>
      <c r="C37" s="758">
        <f>'Deelnemers bestand'!B37</f>
        <v>7</v>
      </c>
      <c r="D37" s="660">
        <f t="shared" si="36"/>
        <v>0.3</v>
      </c>
      <c r="E37" s="445">
        <f>'Deelnemers bestand'!D37</f>
        <v>9</v>
      </c>
      <c r="F37" s="446">
        <f t="shared" si="72"/>
        <v>0.16049382716049382</v>
      </c>
      <c r="G37" s="447">
        <f t="shared" si="73"/>
        <v>4.8148148148148149</v>
      </c>
      <c r="H37" s="501">
        <f t="shared" si="2"/>
        <v>2</v>
      </c>
      <c r="I37" s="502">
        <f t="shared" si="185"/>
        <v>53.497942386831276</v>
      </c>
      <c r="J37" s="575">
        <f t="shared" si="69"/>
        <v>1.4444444444444446</v>
      </c>
      <c r="K37" s="503">
        <f t="shared" si="4"/>
        <v>81</v>
      </c>
      <c r="L37" s="504">
        <f t="shared" si="5"/>
        <v>13</v>
      </c>
      <c r="M37" s="505">
        <f t="shared" si="6"/>
        <v>4</v>
      </c>
      <c r="N37" s="506">
        <v>15</v>
      </c>
      <c r="O37" s="508">
        <v>2</v>
      </c>
      <c r="P37" s="454">
        <f t="shared" si="7"/>
        <v>0.22222222222222221</v>
      </c>
      <c r="Q37" s="455">
        <f t="shared" si="8"/>
        <v>0.13333333333333333</v>
      </c>
      <c r="R37" s="507">
        <v>0</v>
      </c>
      <c r="S37" s="506">
        <v>16</v>
      </c>
      <c r="T37" s="508">
        <v>3</v>
      </c>
      <c r="U37" s="458">
        <f t="shared" si="9"/>
        <v>0.33333333333333331</v>
      </c>
      <c r="V37" s="455">
        <f t="shared" si="57"/>
        <v>0.1875</v>
      </c>
      <c r="W37" s="505">
        <v>0</v>
      </c>
      <c r="X37" s="506">
        <v>30</v>
      </c>
      <c r="Y37" s="508">
        <v>6</v>
      </c>
      <c r="Z37" s="458">
        <f t="shared" si="38"/>
        <v>0.66666666666666663</v>
      </c>
      <c r="AA37" s="459">
        <f t="shared" si="11"/>
        <v>0.2</v>
      </c>
      <c r="AB37" s="507">
        <v>2</v>
      </c>
      <c r="AC37" s="509">
        <v>20</v>
      </c>
      <c r="AD37" s="510">
        <v>2</v>
      </c>
      <c r="AE37" s="462">
        <f t="shared" si="39"/>
        <v>0.22222222222222221</v>
      </c>
      <c r="AF37" s="459">
        <f t="shared" si="12"/>
        <v>0.1</v>
      </c>
      <c r="AG37" s="511">
        <v>0</v>
      </c>
      <c r="AH37" s="509"/>
      <c r="AI37" s="510"/>
      <c r="AJ37" s="462">
        <f t="shared" si="40"/>
        <v>0</v>
      </c>
      <c r="AK37" s="459" t="e">
        <f t="shared" si="13"/>
        <v>#DIV/0!</v>
      </c>
      <c r="AL37" s="511"/>
      <c r="AM37" s="509"/>
      <c r="AN37" s="510"/>
      <c r="AO37" s="462">
        <f t="shared" si="41"/>
        <v>0</v>
      </c>
      <c r="AP37" s="459" t="e">
        <f t="shared" si="14"/>
        <v>#DIV/0!</v>
      </c>
      <c r="AQ37" s="512"/>
      <c r="AR37" s="513"/>
      <c r="AS37" s="514"/>
      <c r="AT37" s="462">
        <f t="shared" si="42"/>
        <v>0</v>
      </c>
      <c r="AU37" s="467" t="e">
        <f t="shared" si="15"/>
        <v>#DIV/0!</v>
      </c>
      <c r="AV37" s="512"/>
      <c r="AW37" s="513"/>
      <c r="AX37" s="514"/>
      <c r="AY37" s="462">
        <f t="shared" si="16"/>
        <v>0</v>
      </c>
      <c r="AZ37" s="467" t="e">
        <f t="shared" si="17"/>
        <v>#DIV/0!</v>
      </c>
      <c r="BA37" s="512"/>
      <c r="BB37" s="513"/>
      <c r="BC37" s="514"/>
      <c r="BD37" s="929">
        <f t="shared" si="186"/>
        <v>0</v>
      </c>
      <c r="BE37" s="515" t="e">
        <f t="shared" si="187"/>
        <v>#DIV/0!</v>
      </c>
      <c r="BF37" s="512"/>
      <c r="BG37" s="513"/>
      <c r="BH37" s="514"/>
      <c r="BI37" s="929">
        <f t="shared" si="188"/>
        <v>0</v>
      </c>
      <c r="BJ37" s="515" t="e">
        <f t="shared" si="189"/>
        <v>#DIV/0!</v>
      </c>
      <c r="BK37" s="512"/>
      <c r="BL37" s="513"/>
      <c r="BM37" s="514"/>
      <c r="BN37" s="929">
        <f t="shared" si="190"/>
        <v>0</v>
      </c>
      <c r="BO37" s="515" t="e">
        <f t="shared" si="191"/>
        <v>#DIV/0!</v>
      </c>
      <c r="BP37" s="512"/>
      <c r="BQ37" s="513"/>
      <c r="BR37" s="514"/>
      <c r="BS37" s="929">
        <f t="shared" si="192"/>
        <v>0</v>
      </c>
      <c r="BT37" s="515" t="e">
        <f t="shared" si="193"/>
        <v>#DIV/0!</v>
      </c>
      <c r="BU37" s="512"/>
      <c r="BV37" s="513"/>
      <c r="BW37" s="514"/>
      <c r="BX37" s="929">
        <f t="shared" si="194"/>
        <v>0</v>
      </c>
      <c r="BY37" s="515" t="e">
        <f t="shared" si="195"/>
        <v>#DIV/0!</v>
      </c>
      <c r="BZ37" s="512"/>
      <c r="CA37" s="513"/>
      <c r="CB37" s="514"/>
      <c r="CC37" s="929">
        <f t="shared" si="196"/>
        <v>0</v>
      </c>
      <c r="CD37" s="515" t="e">
        <f t="shared" si="197"/>
        <v>#DIV/0!</v>
      </c>
      <c r="CE37" s="512"/>
      <c r="CF37" s="513"/>
      <c r="CG37" s="514"/>
      <c r="CH37" s="462">
        <f t="shared" si="44"/>
        <v>0</v>
      </c>
      <c r="CI37" s="515" t="e">
        <f t="shared" si="198"/>
        <v>#DIV/0!</v>
      </c>
      <c r="CJ37" s="512"/>
      <c r="CK37" s="513"/>
      <c r="CL37" s="514"/>
      <c r="CM37" s="515" t="e">
        <f t="shared" si="29"/>
        <v>#DIV/0!</v>
      </c>
      <c r="CN37" s="512"/>
      <c r="CO37" s="513"/>
      <c r="CP37" s="514"/>
      <c r="CQ37" s="514"/>
      <c r="CR37" s="515" t="e">
        <f t="shared" si="199"/>
        <v>#DIV/0!</v>
      </c>
      <c r="CS37" s="512"/>
      <c r="CT37" s="513"/>
      <c r="CU37" s="514"/>
      <c r="CV37" s="514"/>
      <c r="CW37" s="515" t="e">
        <f t="shared" si="200"/>
        <v>#DIV/0!</v>
      </c>
      <c r="CX37" s="512"/>
      <c r="CY37" s="513"/>
      <c r="CZ37" s="514"/>
      <c r="DA37" s="514"/>
      <c r="DB37" s="515" t="e">
        <f t="shared" si="201"/>
        <v>#DIV/0!</v>
      </c>
      <c r="DC37" s="512"/>
      <c r="DD37" s="513"/>
      <c r="DE37" s="514"/>
      <c r="DF37" s="514"/>
      <c r="DG37" s="515" t="e">
        <f t="shared" si="202"/>
        <v>#DIV/0!</v>
      </c>
      <c r="DH37" s="512"/>
      <c r="DI37" s="513"/>
      <c r="DJ37" s="514"/>
      <c r="DK37" s="514"/>
      <c r="DL37" s="515" t="e">
        <f t="shared" si="203"/>
        <v>#DIV/0!</v>
      </c>
      <c r="DM37" s="512"/>
      <c r="DN37" s="513"/>
      <c r="DO37" s="514"/>
      <c r="DP37" s="514"/>
      <c r="DQ37" s="515" t="e">
        <f t="shared" si="204"/>
        <v>#DIV/0!</v>
      </c>
      <c r="DR37" s="512"/>
    </row>
    <row r="38" spans="1:122" s="516" customFormat="1" ht="19.95" customHeight="1" thickBot="1" x14ac:dyDescent="0.35">
      <c r="A38" s="782">
        <v>35</v>
      </c>
      <c r="B38" s="738" t="str">
        <f>'Deelnemers bestand'!C38</f>
        <v>Leeuw de Arno  &lt; avond &gt;</v>
      </c>
      <c r="C38" s="760">
        <f>'Deelnemers bestand'!B38</f>
        <v>7</v>
      </c>
      <c r="D38" s="739">
        <f t="shared" si="36"/>
        <v>0.26666666666666666</v>
      </c>
      <c r="E38" s="574">
        <f>'Deelnemers bestand'!D38</f>
        <v>8</v>
      </c>
      <c r="F38" s="572">
        <f t="shared" si="72"/>
        <v>0.14432989690721648</v>
      </c>
      <c r="G38" s="555">
        <f t="shared" si="73"/>
        <v>4.3298969072164946</v>
      </c>
      <c r="H38" s="556">
        <f t="shared" si="2"/>
        <v>2</v>
      </c>
      <c r="I38" s="573">
        <f t="shared" si="185"/>
        <v>54.123711340206185</v>
      </c>
      <c r="J38" s="575">
        <f t="shared" si="69"/>
        <v>1.75</v>
      </c>
      <c r="K38" s="557">
        <f t="shared" si="4"/>
        <v>97</v>
      </c>
      <c r="L38" s="558">
        <f t="shared" si="5"/>
        <v>14</v>
      </c>
      <c r="M38" s="559">
        <f t="shared" si="6"/>
        <v>4</v>
      </c>
      <c r="N38" s="506">
        <v>26</v>
      </c>
      <c r="O38" s="508">
        <v>7</v>
      </c>
      <c r="P38" s="454">
        <f t="shared" si="7"/>
        <v>0.875</v>
      </c>
      <c r="Q38" s="455">
        <f t="shared" si="8"/>
        <v>0.26923076923076922</v>
      </c>
      <c r="R38" s="507">
        <v>2</v>
      </c>
      <c r="S38" s="506">
        <v>11</v>
      </c>
      <c r="T38" s="508">
        <v>0</v>
      </c>
      <c r="U38" s="458">
        <f t="shared" si="9"/>
        <v>0</v>
      </c>
      <c r="V38" s="455">
        <f t="shared" si="57"/>
        <v>0</v>
      </c>
      <c r="W38" s="505">
        <v>0</v>
      </c>
      <c r="X38" s="506">
        <v>30</v>
      </c>
      <c r="Y38" s="508">
        <v>3</v>
      </c>
      <c r="Z38" s="458">
        <f t="shared" si="38"/>
        <v>0.375</v>
      </c>
      <c r="AA38" s="459">
        <f t="shared" si="11"/>
        <v>0.1</v>
      </c>
      <c r="AB38" s="507">
        <v>0</v>
      </c>
      <c r="AC38" s="509">
        <v>30</v>
      </c>
      <c r="AD38" s="510">
        <v>4</v>
      </c>
      <c r="AE38" s="462">
        <f t="shared" si="39"/>
        <v>0.5</v>
      </c>
      <c r="AF38" s="459">
        <f t="shared" si="12"/>
        <v>0.13333333333333333</v>
      </c>
      <c r="AG38" s="511">
        <v>0</v>
      </c>
      <c r="AH38" s="509"/>
      <c r="AI38" s="510"/>
      <c r="AJ38" s="462">
        <f t="shared" si="40"/>
        <v>0</v>
      </c>
      <c r="AK38" s="459" t="e">
        <f t="shared" si="13"/>
        <v>#DIV/0!</v>
      </c>
      <c r="AL38" s="511"/>
      <c r="AM38" s="509"/>
      <c r="AN38" s="510"/>
      <c r="AO38" s="462">
        <f t="shared" si="41"/>
        <v>0</v>
      </c>
      <c r="AP38" s="459" t="e">
        <f t="shared" si="14"/>
        <v>#DIV/0!</v>
      </c>
      <c r="AQ38" s="512"/>
      <c r="AR38" s="513"/>
      <c r="AS38" s="514"/>
      <c r="AT38" s="462">
        <f t="shared" si="42"/>
        <v>0</v>
      </c>
      <c r="AU38" s="467" t="e">
        <f t="shared" si="15"/>
        <v>#DIV/0!</v>
      </c>
      <c r="AV38" s="512"/>
      <c r="AW38" s="513"/>
      <c r="AX38" s="514"/>
      <c r="AY38" s="462">
        <f t="shared" si="16"/>
        <v>0</v>
      </c>
      <c r="AZ38" s="467" t="e">
        <f t="shared" si="17"/>
        <v>#DIV/0!</v>
      </c>
      <c r="BA38" s="512"/>
      <c r="BB38" s="513"/>
      <c r="BC38" s="514"/>
      <c r="BD38" s="929">
        <f t="shared" si="186"/>
        <v>0</v>
      </c>
      <c r="BE38" s="515" t="e">
        <f t="shared" si="187"/>
        <v>#DIV/0!</v>
      </c>
      <c r="BF38" s="512"/>
      <c r="BG38" s="513"/>
      <c r="BH38" s="514"/>
      <c r="BI38" s="929">
        <f t="shared" si="188"/>
        <v>0</v>
      </c>
      <c r="BJ38" s="515" t="e">
        <f t="shared" si="189"/>
        <v>#DIV/0!</v>
      </c>
      <c r="BK38" s="512"/>
      <c r="BL38" s="513"/>
      <c r="BM38" s="514"/>
      <c r="BN38" s="929">
        <f t="shared" si="190"/>
        <v>0</v>
      </c>
      <c r="BO38" s="515" t="e">
        <f t="shared" si="191"/>
        <v>#DIV/0!</v>
      </c>
      <c r="BP38" s="512"/>
      <c r="BQ38" s="513"/>
      <c r="BR38" s="514"/>
      <c r="BS38" s="929">
        <f t="shared" si="192"/>
        <v>0</v>
      </c>
      <c r="BT38" s="515" t="e">
        <f t="shared" si="193"/>
        <v>#DIV/0!</v>
      </c>
      <c r="BU38" s="512"/>
      <c r="BV38" s="513"/>
      <c r="BW38" s="514"/>
      <c r="BX38" s="929">
        <f t="shared" si="194"/>
        <v>0</v>
      </c>
      <c r="BY38" s="515" t="e">
        <f t="shared" si="195"/>
        <v>#DIV/0!</v>
      </c>
      <c r="BZ38" s="512"/>
      <c r="CA38" s="513"/>
      <c r="CB38" s="514"/>
      <c r="CC38" s="929">
        <f t="shared" si="196"/>
        <v>0</v>
      </c>
      <c r="CD38" s="515" t="e">
        <f t="shared" si="197"/>
        <v>#DIV/0!</v>
      </c>
      <c r="CE38" s="512"/>
      <c r="CF38" s="513"/>
      <c r="CG38" s="514"/>
      <c r="CH38" s="462">
        <f t="shared" si="44"/>
        <v>0</v>
      </c>
      <c r="CI38" s="515" t="e">
        <f t="shared" si="198"/>
        <v>#DIV/0!</v>
      </c>
      <c r="CJ38" s="512"/>
      <c r="CK38" s="513"/>
      <c r="CL38" s="514"/>
      <c r="CM38" s="515" t="e">
        <f t="shared" si="29"/>
        <v>#DIV/0!</v>
      </c>
      <c r="CN38" s="512"/>
      <c r="CO38" s="513"/>
      <c r="CP38" s="514"/>
      <c r="CQ38" s="514"/>
      <c r="CR38" s="515" t="e">
        <f t="shared" si="199"/>
        <v>#DIV/0!</v>
      </c>
      <c r="CS38" s="512"/>
      <c r="CT38" s="513"/>
      <c r="CU38" s="514"/>
      <c r="CV38" s="514"/>
      <c r="CW38" s="515" t="e">
        <f t="shared" si="200"/>
        <v>#DIV/0!</v>
      </c>
      <c r="CX38" s="512"/>
      <c r="CY38" s="513"/>
      <c r="CZ38" s="514"/>
      <c r="DA38" s="514"/>
      <c r="DB38" s="515" t="e">
        <f t="shared" si="201"/>
        <v>#DIV/0!</v>
      </c>
      <c r="DC38" s="512"/>
      <c r="DD38" s="513"/>
      <c r="DE38" s="514"/>
      <c r="DF38" s="514"/>
      <c r="DG38" s="515" t="e">
        <f t="shared" si="202"/>
        <v>#DIV/0!</v>
      </c>
      <c r="DH38" s="512"/>
      <c r="DI38" s="513"/>
      <c r="DJ38" s="514"/>
      <c r="DK38" s="514"/>
      <c r="DL38" s="515" t="e">
        <f t="shared" si="203"/>
        <v>#DIV/0!</v>
      </c>
      <c r="DM38" s="512"/>
      <c r="DN38" s="513"/>
      <c r="DO38" s="514"/>
      <c r="DP38" s="514"/>
      <c r="DQ38" s="515" t="e">
        <f t="shared" si="204"/>
        <v>#DIV/0!</v>
      </c>
      <c r="DR38" s="512"/>
    </row>
    <row r="39" spans="1:122" s="845" customFormat="1" ht="19.95" customHeight="1" thickBot="1" x14ac:dyDescent="0.35">
      <c r="A39" s="783">
        <v>36</v>
      </c>
      <c r="B39" s="846" t="str">
        <f>'Deelnemers bestand'!C39</f>
        <v>Siteur Henny  &lt; hele dag &gt;</v>
      </c>
      <c r="C39" s="758">
        <f>'Deelnemers bestand'!B39</f>
        <v>8</v>
      </c>
      <c r="D39" s="729">
        <f t="shared" si="36"/>
        <v>0.23333333333333334</v>
      </c>
      <c r="E39" s="730">
        <f>'Deelnemers bestand'!D39</f>
        <v>7</v>
      </c>
      <c r="F39" s="731">
        <f t="shared" si="72"/>
        <v>0.25185185185185183</v>
      </c>
      <c r="G39" s="842">
        <f t="shared" si="73"/>
        <v>7.5555555555555545</v>
      </c>
      <c r="H39" s="752">
        <f t="shared" si="2"/>
        <v>8</v>
      </c>
      <c r="I39" s="753">
        <f t="shared" si="185"/>
        <v>107.93650793650794</v>
      </c>
      <c r="J39" s="575">
        <f t="shared" si="69"/>
        <v>4.8571428571428568</v>
      </c>
      <c r="K39" s="754">
        <f t="shared" si="4"/>
        <v>135</v>
      </c>
      <c r="L39" s="755">
        <f t="shared" si="5"/>
        <v>34</v>
      </c>
      <c r="M39" s="756">
        <f t="shared" si="6"/>
        <v>7</v>
      </c>
      <c r="N39" s="503">
        <v>30</v>
      </c>
      <c r="O39" s="504">
        <v>5</v>
      </c>
      <c r="P39" s="670">
        <f t="shared" si="7"/>
        <v>0.7142857142857143</v>
      </c>
      <c r="Q39" s="480">
        <f t="shared" si="8"/>
        <v>0.16666666666666666</v>
      </c>
      <c r="R39" s="505">
        <v>2</v>
      </c>
      <c r="S39" s="503">
        <v>12</v>
      </c>
      <c r="T39" s="504">
        <v>1</v>
      </c>
      <c r="U39" s="843">
        <f t="shared" si="9"/>
        <v>0.14285714285714285</v>
      </c>
      <c r="V39" s="480">
        <f t="shared" si="57"/>
        <v>8.3333333333333329E-2</v>
      </c>
      <c r="W39" s="505">
        <v>0</v>
      </c>
      <c r="X39" s="503">
        <v>21</v>
      </c>
      <c r="Y39" s="504">
        <v>7</v>
      </c>
      <c r="Z39" s="843">
        <f t="shared" si="38"/>
        <v>1</v>
      </c>
      <c r="AA39" s="467">
        <f t="shared" si="11"/>
        <v>0.33333333333333331</v>
      </c>
      <c r="AB39" s="505">
        <v>2</v>
      </c>
      <c r="AC39" s="513">
        <v>25</v>
      </c>
      <c r="AD39" s="514">
        <v>7</v>
      </c>
      <c r="AE39" s="844">
        <f t="shared" si="39"/>
        <v>1</v>
      </c>
      <c r="AF39" s="467">
        <f t="shared" si="12"/>
        <v>0.28000000000000003</v>
      </c>
      <c r="AG39" s="512">
        <v>2</v>
      </c>
      <c r="AH39" s="513">
        <v>16</v>
      </c>
      <c r="AI39" s="514">
        <v>7</v>
      </c>
      <c r="AJ39" s="844">
        <f t="shared" si="40"/>
        <v>1</v>
      </c>
      <c r="AK39" s="467">
        <f t="shared" si="13"/>
        <v>0.4375</v>
      </c>
      <c r="AL39" s="512">
        <v>2</v>
      </c>
      <c r="AM39" s="513">
        <v>24</v>
      </c>
      <c r="AN39" s="514">
        <v>5</v>
      </c>
      <c r="AO39" s="844">
        <f t="shared" si="41"/>
        <v>0.7142857142857143</v>
      </c>
      <c r="AP39" s="467">
        <f t="shared" si="14"/>
        <v>0.20833333333333334</v>
      </c>
      <c r="AQ39" s="512">
        <v>0</v>
      </c>
      <c r="AR39" s="513">
        <v>7</v>
      </c>
      <c r="AS39" s="514">
        <v>2</v>
      </c>
      <c r="AT39" s="844">
        <f t="shared" si="42"/>
        <v>0.2857142857142857</v>
      </c>
      <c r="AU39" s="467">
        <f t="shared" si="15"/>
        <v>0.2857142857142857</v>
      </c>
      <c r="AV39" s="512">
        <v>0</v>
      </c>
      <c r="AW39" s="513"/>
      <c r="AX39" s="514"/>
      <c r="AY39" s="844">
        <f t="shared" si="16"/>
        <v>0</v>
      </c>
      <c r="AZ39" s="467" t="e">
        <f t="shared" si="17"/>
        <v>#DIV/0!</v>
      </c>
      <c r="BA39" s="512"/>
      <c r="BB39" s="513"/>
      <c r="BC39" s="514"/>
      <c r="BD39" s="930">
        <f t="shared" si="186"/>
        <v>0</v>
      </c>
      <c r="BE39" s="515" t="e">
        <f t="shared" si="187"/>
        <v>#DIV/0!</v>
      </c>
      <c r="BF39" s="512"/>
      <c r="BG39" s="513"/>
      <c r="BH39" s="514"/>
      <c r="BI39" s="930">
        <f t="shared" si="188"/>
        <v>0</v>
      </c>
      <c r="BJ39" s="515" t="e">
        <f t="shared" si="189"/>
        <v>#DIV/0!</v>
      </c>
      <c r="BK39" s="512"/>
      <c r="BL39" s="513"/>
      <c r="BM39" s="514"/>
      <c r="BN39" s="930">
        <f t="shared" si="190"/>
        <v>0</v>
      </c>
      <c r="BO39" s="515" t="e">
        <f t="shared" si="191"/>
        <v>#DIV/0!</v>
      </c>
      <c r="BP39" s="512"/>
      <c r="BQ39" s="513"/>
      <c r="BR39" s="514"/>
      <c r="BS39" s="930">
        <f t="shared" si="192"/>
        <v>0</v>
      </c>
      <c r="BT39" s="515" t="e">
        <f t="shared" si="193"/>
        <v>#DIV/0!</v>
      </c>
      <c r="BU39" s="512"/>
      <c r="BV39" s="513"/>
      <c r="BW39" s="514"/>
      <c r="BX39" s="930">
        <f t="shared" si="194"/>
        <v>0</v>
      </c>
      <c r="BY39" s="515" t="e">
        <f t="shared" si="195"/>
        <v>#DIV/0!</v>
      </c>
      <c r="BZ39" s="512"/>
      <c r="CA39" s="513"/>
      <c r="CB39" s="514"/>
      <c r="CC39" s="930">
        <f t="shared" si="196"/>
        <v>0</v>
      </c>
      <c r="CD39" s="515" t="e">
        <f t="shared" si="197"/>
        <v>#DIV/0!</v>
      </c>
      <c r="CE39" s="512"/>
      <c r="CF39" s="513"/>
      <c r="CG39" s="514"/>
      <c r="CH39" s="462">
        <f t="shared" si="44"/>
        <v>0</v>
      </c>
      <c r="CI39" s="515" t="e">
        <f t="shared" si="198"/>
        <v>#DIV/0!</v>
      </c>
      <c r="CJ39" s="512"/>
      <c r="CK39" s="513"/>
      <c r="CL39" s="514"/>
      <c r="CM39" s="515" t="e">
        <f t="shared" si="29"/>
        <v>#DIV/0!</v>
      </c>
      <c r="CN39" s="512"/>
      <c r="CO39" s="513"/>
      <c r="CP39" s="514"/>
      <c r="CQ39" s="514"/>
      <c r="CR39" s="515" t="e">
        <f t="shared" si="199"/>
        <v>#DIV/0!</v>
      </c>
      <c r="CS39" s="512"/>
      <c r="CT39" s="513"/>
      <c r="CU39" s="514"/>
      <c r="CV39" s="514"/>
      <c r="CW39" s="515" t="e">
        <f t="shared" si="200"/>
        <v>#DIV/0!</v>
      </c>
      <c r="CX39" s="512"/>
      <c r="CY39" s="513"/>
      <c r="CZ39" s="514"/>
      <c r="DA39" s="514"/>
      <c r="DB39" s="515" t="e">
        <f t="shared" si="201"/>
        <v>#DIV/0!</v>
      </c>
      <c r="DC39" s="512"/>
      <c r="DD39" s="513"/>
      <c r="DE39" s="514"/>
      <c r="DF39" s="514"/>
      <c r="DG39" s="515" t="e">
        <f t="shared" si="202"/>
        <v>#DIV/0!</v>
      </c>
      <c r="DH39" s="512"/>
      <c r="DI39" s="513"/>
      <c r="DJ39" s="514"/>
      <c r="DK39" s="514"/>
      <c r="DL39" s="515" t="e">
        <f t="shared" si="203"/>
        <v>#DIV/0!</v>
      </c>
      <c r="DM39" s="512"/>
      <c r="DN39" s="513"/>
      <c r="DO39" s="514"/>
      <c r="DP39" s="514"/>
      <c r="DQ39" s="515" t="e">
        <f t="shared" si="204"/>
        <v>#DIV/0!</v>
      </c>
      <c r="DR39" s="512"/>
    </row>
    <row r="40" spans="1:122" s="516" customFormat="1" ht="19.95" customHeight="1" thickBot="1" x14ac:dyDescent="0.35">
      <c r="A40" s="781">
        <v>37</v>
      </c>
      <c r="B40" s="664" t="str">
        <f>'Deelnemers bestand'!C40</f>
        <v>Zanten van Gerard  &lt; 12,30</v>
      </c>
      <c r="C40" s="758">
        <f>'Deelnemers bestand'!B40</f>
        <v>8</v>
      </c>
      <c r="D40" s="660">
        <f t="shared" si="36"/>
        <v>0.23333333333333334</v>
      </c>
      <c r="E40" s="445">
        <f>'Deelnemers bestand'!D40</f>
        <v>7</v>
      </c>
      <c r="F40" s="446">
        <f t="shared" si="72"/>
        <v>0.15217391304347827</v>
      </c>
      <c r="G40" s="447">
        <f t="shared" si="73"/>
        <v>4.5652173913043477</v>
      </c>
      <c r="H40" s="501">
        <f t="shared" si="2"/>
        <v>2</v>
      </c>
      <c r="I40" s="502">
        <f>F40/D40*100</f>
        <v>65.217391304347828</v>
      </c>
      <c r="J40" s="575">
        <f t="shared" si="69"/>
        <v>2</v>
      </c>
      <c r="K40" s="503">
        <f t="shared" si="4"/>
        <v>92</v>
      </c>
      <c r="L40" s="504">
        <f t="shared" si="5"/>
        <v>14</v>
      </c>
      <c r="M40" s="505">
        <f t="shared" si="6"/>
        <v>4</v>
      </c>
      <c r="N40" s="506">
        <v>12</v>
      </c>
      <c r="O40" s="508">
        <v>1</v>
      </c>
      <c r="P40" s="454">
        <f t="shared" si="7"/>
        <v>0.14285714285714285</v>
      </c>
      <c r="Q40" s="455">
        <f t="shared" si="8"/>
        <v>8.3333333333333329E-2</v>
      </c>
      <c r="R40" s="507">
        <v>0</v>
      </c>
      <c r="S40" s="506">
        <v>28</v>
      </c>
      <c r="T40" s="508">
        <v>7</v>
      </c>
      <c r="U40" s="458">
        <f t="shared" si="9"/>
        <v>1</v>
      </c>
      <c r="V40" s="455">
        <f t="shared" si="57"/>
        <v>0.25</v>
      </c>
      <c r="W40" s="505">
        <v>2</v>
      </c>
      <c r="X40" s="506">
        <v>27</v>
      </c>
      <c r="Y40" s="508">
        <v>4</v>
      </c>
      <c r="Z40" s="458">
        <f t="shared" si="38"/>
        <v>0.5714285714285714</v>
      </c>
      <c r="AA40" s="459">
        <f t="shared" si="11"/>
        <v>0.14814814814814814</v>
      </c>
      <c r="AB40" s="507">
        <v>0</v>
      </c>
      <c r="AC40" s="509">
        <v>25</v>
      </c>
      <c r="AD40" s="510">
        <v>2</v>
      </c>
      <c r="AE40" s="462">
        <f t="shared" si="39"/>
        <v>0.2857142857142857</v>
      </c>
      <c r="AF40" s="459">
        <f t="shared" si="12"/>
        <v>0.08</v>
      </c>
      <c r="AG40" s="511">
        <v>0</v>
      </c>
      <c r="AH40" s="509"/>
      <c r="AI40" s="510"/>
      <c r="AJ40" s="462">
        <f t="shared" si="40"/>
        <v>0</v>
      </c>
      <c r="AK40" s="459" t="e">
        <f t="shared" si="13"/>
        <v>#DIV/0!</v>
      </c>
      <c r="AL40" s="511"/>
      <c r="AM40" s="509"/>
      <c r="AN40" s="510"/>
      <c r="AO40" s="462">
        <f t="shared" si="41"/>
        <v>0</v>
      </c>
      <c r="AP40" s="459" t="e">
        <f t="shared" si="14"/>
        <v>#DIV/0!</v>
      </c>
      <c r="AQ40" s="512"/>
      <c r="AR40" s="513"/>
      <c r="AS40" s="514"/>
      <c r="AT40" s="462">
        <f t="shared" si="42"/>
        <v>0</v>
      </c>
      <c r="AU40" s="467" t="e">
        <f t="shared" si="15"/>
        <v>#DIV/0!</v>
      </c>
      <c r="AV40" s="512"/>
      <c r="AW40" s="513"/>
      <c r="AX40" s="514"/>
      <c r="AY40" s="462">
        <f t="shared" si="16"/>
        <v>0</v>
      </c>
      <c r="AZ40" s="467" t="e">
        <f t="shared" si="17"/>
        <v>#DIV/0!</v>
      </c>
      <c r="BA40" s="512"/>
      <c r="BB40" s="513"/>
      <c r="BC40" s="514"/>
      <c r="BD40" s="929">
        <f t="shared" si="186"/>
        <v>0</v>
      </c>
      <c r="BE40" s="515" t="e">
        <f t="shared" si="187"/>
        <v>#DIV/0!</v>
      </c>
      <c r="BF40" s="512"/>
      <c r="BG40" s="513"/>
      <c r="BH40" s="514"/>
      <c r="BI40" s="929">
        <f t="shared" si="188"/>
        <v>0</v>
      </c>
      <c r="BJ40" s="515" t="e">
        <f t="shared" si="189"/>
        <v>#DIV/0!</v>
      </c>
      <c r="BK40" s="512"/>
      <c r="BL40" s="513"/>
      <c r="BM40" s="514"/>
      <c r="BN40" s="929">
        <f t="shared" si="190"/>
        <v>0</v>
      </c>
      <c r="BO40" s="515" t="e">
        <f t="shared" si="191"/>
        <v>#DIV/0!</v>
      </c>
      <c r="BP40" s="512"/>
      <c r="BQ40" s="513"/>
      <c r="BR40" s="514"/>
      <c r="BS40" s="929">
        <f t="shared" si="192"/>
        <v>0</v>
      </c>
      <c r="BT40" s="515" t="e">
        <f t="shared" si="193"/>
        <v>#DIV/0!</v>
      </c>
      <c r="BU40" s="512"/>
      <c r="BV40" s="513"/>
      <c r="BW40" s="514"/>
      <c r="BX40" s="929">
        <f t="shared" si="194"/>
        <v>0</v>
      </c>
      <c r="BY40" s="515" t="e">
        <f t="shared" si="195"/>
        <v>#DIV/0!</v>
      </c>
      <c r="BZ40" s="512"/>
      <c r="CA40" s="513"/>
      <c r="CB40" s="514"/>
      <c r="CC40" s="929">
        <f t="shared" si="196"/>
        <v>0</v>
      </c>
      <c r="CD40" s="515" t="e">
        <f t="shared" si="197"/>
        <v>#DIV/0!</v>
      </c>
      <c r="CE40" s="512"/>
      <c r="CF40" s="513"/>
      <c r="CG40" s="514"/>
      <c r="CH40" s="462">
        <f t="shared" si="44"/>
        <v>0</v>
      </c>
      <c r="CI40" s="515" t="e">
        <f t="shared" si="198"/>
        <v>#DIV/0!</v>
      </c>
      <c r="CJ40" s="512"/>
      <c r="CK40" s="513"/>
      <c r="CL40" s="514"/>
      <c r="CM40" s="515" t="e">
        <f t="shared" si="29"/>
        <v>#DIV/0!</v>
      </c>
      <c r="CN40" s="512"/>
      <c r="CO40" s="513"/>
      <c r="CP40" s="514"/>
      <c r="CQ40" s="514"/>
      <c r="CR40" s="515" t="e">
        <f t="shared" si="199"/>
        <v>#DIV/0!</v>
      </c>
      <c r="CS40" s="512"/>
      <c r="CT40" s="513"/>
      <c r="CU40" s="514"/>
      <c r="CV40" s="514"/>
      <c r="CW40" s="515" t="e">
        <f t="shared" si="200"/>
        <v>#DIV/0!</v>
      </c>
      <c r="CX40" s="512"/>
      <c r="CY40" s="513"/>
      <c r="CZ40" s="514"/>
      <c r="DA40" s="514"/>
      <c r="DB40" s="515" t="e">
        <f t="shared" si="201"/>
        <v>#DIV/0!</v>
      </c>
      <c r="DC40" s="512"/>
      <c r="DD40" s="513"/>
      <c r="DE40" s="514"/>
      <c r="DF40" s="514"/>
      <c r="DG40" s="515" t="e">
        <f t="shared" si="202"/>
        <v>#DIV/0!</v>
      </c>
      <c r="DH40" s="512"/>
      <c r="DI40" s="513"/>
      <c r="DJ40" s="514"/>
      <c r="DK40" s="514"/>
      <c r="DL40" s="515" t="e">
        <f t="shared" si="203"/>
        <v>#DIV/0!</v>
      </c>
      <c r="DM40" s="512"/>
      <c r="DN40" s="513"/>
      <c r="DO40" s="514"/>
      <c r="DP40" s="514"/>
      <c r="DQ40" s="515" t="e">
        <f t="shared" si="204"/>
        <v>#DIV/0!</v>
      </c>
      <c r="DR40" s="512"/>
    </row>
    <row r="41" spans="1:122" s="516" customFormat="1" ht="19.95" customHeight="1" thickBot="1" x14ac:dyDescent="0.35">
      <c r="A41" s="781">
        <v>38</v>
      </c>
      <c r="B41" s="664" t="str">
        <f>'Deelnemers bestand'!C41</f>
        <v>Berg van den Anton  &lt; 12,30  s'middags &gt;</v>
      </c>
      <c r="C41" s="758">
        <f>'Deelnemers bestand'!B41</f>
        <v>8</v>
      </c>
      <c r="D41" s="660">
        <f t="shared" si="36"/>
        <v>0.23333333333333334</v>
      </c>
      <c r="E41" s="445">
        <f>'Deelnemers bestand'!D41</f>
        <v>7</v>
      </c>
      <c r="F41" s="446">
        <f t="shared" si="72"/>
        <v>4.807692307692308E-2</v>
      </c>
      <c r="G41" s="447">
        <f t="shared" si="73"/>
        <v>1.4423076923076923</v>
      </c>
      <c r="H41" s="501">
        <f t="shared" si="2"/>
        <v>1</v>
      </c>
      <c r="I41" s="502">
        <f>F41/D41*100</f>
        <v>20.604395604395606</v>
      </c>
      <c r="J41" s="575">
        <f t="shared" si="69"/>
        <v>0.71428571428571419</v>
      </c>
      <c r="K41" s="503">
        <f t="shared" si="4"/>
        <v>104</v>
      </c>
      <c r="L41" s="504">
        <f t="shared" si="5"/>
        <v>5</v>
      </c>
      <c r="M41" s="505">
        <f t="shared" si="6"/>
        <v>4</v>
      </c>
      <c r="N41" s="506">
        <v>27</v>
      </c>
      <c r="O41" s="508">
        <v>2</v>
      </c>
      <c r="P41" s="454">
        <f t="shared" si="7"/>
        <v>0.2857142857142857</v>
      </c>
      <c r="Q41" s="455">
        <f t="shared" si="8"/>
        <v>7.407407407407407E-2</v>
      </c>
      <c r="R41" s="507">
        <v>0</v>
      </c>
      <c r="S41" s="506">
        <v>26</v>
      </c>
      <c r="T41" s="508">
        <v>1</v>
      </c>
      <c r="U41" s="458">
        <f t="shared" si="9"/>
        <v>0.14285714285714285</v>
      </c>
      <c r="V41" s="455">
        <f t="shared" si="57"/>
        <v>3.8461538461538464E-2</v>
      </c>
      <c r="W41" s="505">
        <v>0</v>
      </c>
      <c r="X41" s="506">
        <v>21</v>
      </c>
      <c r="Y41" s="508">
        <v>1</v>
      </c>
      <c r="Z41" s="458">
        <f t="shared" si="38"/>
        <v>0.14285714285714285</v>
      </c>
      <c r="AA41" s="459">
        <f t="shared" si="11"/>
        <v>4.7619047619047616E-2</v>
      </c>
      <c r="AB41" s="507">
        <v>0</v>
      </c>
      <c r="AC41" s="509">
        <v>30</v>
      </c>
      <c r="AD41" s="510">
        <v>1</v>
      </c>
      <c r="AE41" s="462">
        <f t="shared" si="39"/>
        <v>0.14285714285714285</v>
      </c>
      <c r="AF41" s="459">
        <f t="shared" si="12"/>
        <v>3.3333333333333333E-2</v>
      </c>
      <c r="AG41" s="511">
        <v>1</v>
      </c>
      <c r="AH41" s="509"/>
      <c r="AI41" s="510"/>
      <c r="AJ41" s="462">
        <f t="shared" si="40"/>
        <v>0</v>
      </c>
      <c r="AK41" s="459" t="e">
        <f t="shared" si="13"/>
        <v>#DIV/0!</v>
      </c>
      <c r="AL41" s="511"/>
      <c r="AM41" s="509"/>
      <c r="AN41" s="510"/>
      <c r="AO41" s="462">
        <f t="shared" si="41"/>
        <v>0</v>
      </c>
      <c r="AP41" s="459" t="e">
        <f t="shared" si="14"/>
        <v>#DIV/0!</v>
      </c>
      <c r="AQ41" s="512"/>
      <c r="AR41" s="513"/>
      <c r="AS41" s="514"/>
      <c r="AT41" s="462">
        <f t="shared" si="42"/>
        <v>0</v>
      </c>
      <c r="AU41" s="467" t="e">
        <f t="shared" si="15"/>
        <v>#DIV/0!</v>
      </c>
      <c r="AV41" s="512"/>
      <c r="AW41" s="513"/>
      <c r="AX41" s="514"/>
      <c r="AY41" s="462">
        <f t="shared" si="16"/>
        <v>0</v>
      </c>
      <c r="AZ41" s="467" t="e">
        <f t="shared" si="17"/>
        <v>#DIV/0!</v>
      </c>
      <c r="BA41" s="512"/>
      <c r="BB41" s="513"/>
      <c r="BC41" s="514"/>
      <c r="BD41" s="929">
        <f t="shared" si="186"/>
        <v>0</v>
      </c>
      <c r="BE41" s="515" t="e">
        <f t="shared" si="187"/>
        <v>#DIV/0!</v>
      </c>
      <c r="BF41" s="512"/>
      <c r="BG41" s="513"/>
      <c r="BH41" s="514"/>
      <c r="BI41" s="929">
        <f t="shared" si="188"/>
        <v>0</v>
      </c>
      <c r="BJ41" s="515" t="e">
        <f t="shared" si="189"/>
        <v>#DIV/0!</v>
      </c>
      <c r="BK41" s="512"/>
      <c r="BL41" s="513"/>
      <c r="BM41" s="514"/>
      <c r="BN41" s="929">
        <f t="shared" si="190"/>
        <v>0</v>
      </c>
      <c r="BO41" s="515" t="e">
        <f t="shared" si="191"/>
        <v>#DIV/0!</v>
      </c>
      <c r="BP41" s="512"/>
      <c r="BQ41" s="513"/>
      <c r="BR41" s="514"/>
      <c r="BS41" s="929">
        <f t="shared" si="192"/>
        <v>0</v>
      </c>
      <c r="BT41" s="515" t="e">
        <f t="shared" si="193"/>
        <v>#DIV/0!</v>
      </c>
      <c r="BU41" s="512"/>
      <c r="BV41" s="513"/>
      <c r="BW41" s="514"/>
      <c r="BX41" s="929">
        <f t="shared" si="194"/>
        <v>0</v>
      </c>
      <c r="BY41" s="515" t="e">
        <f t="shared" si="195"/>
        <v>#DIV/0!</v>
      </c>
      <c r="BZ41" s="512"/>
      <c r="CA41" s="513"/>
      <c r="CB41" s="514"/>
      <c r="CC41" s="929">
        <f t="shared" si="196"/>
        <v>0</v>
      </c>
      <c r="CD41" s="515" t="e">
        <f t="shared" si="197"/>
        <v>#DIV/0!</v>
      </c>
      <c r="CE41" s="512"/>
      <c r="CF41" s="513"/>
      <c r="CG41" s="514"/>
      <c r="CH41" s="462">
        <f t="shared" si="44"/>
        <v>0</v>
      </c>
      <c r="CI41" s="515" t="e">
        <f t="shared" si="198"/>
        <v>#DIV/0!</v>
      </c>
      <c r="CJ41" s="512"/>
      <c r="CK41" s="513"/>
      <c r="CL41" s="514"/>
      <c r="CM41" s="515" t="e">
        <f t="shared" si="29"/>
        <v>#DIV/0!</v>
      </c>
      <c r="CN41" s="512"/>
      <c r="CO41" s="513"/>
      <c r="CP41" s="514"/>
      <c r="CQ41" s="514"/>
      <c r="CR41" s="515" t="e">
        <f t="shared" si="199"/>
        <v>#DIV/0!</v>
      </c>
      <c r="CS41" s="512"/>
      <c r="CT41" s="513"/>
      <c r="CU41" s="514"/>
      <c r="CV41" s="514"/>
      <c r="CW41" s="515" t="e">
        <f t="shared" si="200"/>
        <v>#DIV/0!</v>
      </c>
      <c r="CX41" s="512"/>
      <c r="CY41" s="513"/>
      <c r="CZ41" s="514"/>
      <c r="DA41" s="514"/>
      <c r="DB41" s="515" t="e">
        <f t="shared" si="201"/>
        <v>#DIV/0!</v>
      </c>
      <c r="DC41" s="512"/>
      <c r="DD41" s="513"/>
      <c r="DE41" s="514"/>
      <c r="DF41" s="514"/>
      <c r="DG41" s="515" t="e">
        <f t="shared" si="202"/>
        <v>#DIV/0!</v>
      </c>
      <c r="DH41" s="512"/>
      <c r="DI41" s="513"/>
      <c r="DJ41" s="514"/>
      <c r="DK41" s="514"/>
      <c r="DL41" s="515" t="e">
        <f t="shared" si="203"/>
        <v>#DIV/0!</v>
      </c>
      <c r="DM41" s="512"/>
      <c r="DN41" s="513"/>
      <c r="DO41" s="514"/>
      <c r="DP41" s="514"/>
      <c r="DQ41" s="515" t="e">
        <f t="shared" si="204"/>
        <v>#DIV/0!</v>
      </c>
      <c r="DR41" s="512"/>
    </row>
    <row r="42" spans="1:122" s="517" customFormat="1" ht="19.95" customHeight="1" thickBot="1" x14ac:dyDescent="0.35">
      <c r="A42" s="781">
        <v>39</v>
      </c>
      <c r="B42" s="664" t="str">
        <f>'Deelnemers bestand'!C42</f>
        <v>Leeuwen van Jan  &lt;13,15 hele dag&gt;</v>
      </c>
      <c r="C42" s="758">
        <f>'Deelnemers bestand'!B42</f>
        <v>8</v>
      </c>
      <c r="D42" s="660">
        <f t="shared" si="36"/>
        <v>0.26666666666666666</v>
      </c>
      <c r="E42" s="445">
        <f>'Deelnemers bestand'!D42</f>
        <v>8</v>
      </c>
      <c r="F42" s="446">
        <f t="shared" si="72"/>
        <v>0.21794871794871795</v>
      </c>
      <c r="G42" s="447">
        <f t="shared" si="73"/>
        <v>6.5384615384615383</v>
      </c>
      <c r="H42" s="501">
        <f t="shared" si="2"/>
        <v>13</v>
      </c>
      <c r="I42" s="773">
        <f t="shared" si="185"/>
        <v>81.730769230769226</v>
      </c>
      <c r="J42" s="575">
        <f t="shared" si="69"/>
        <v>6.375</v>
      </c>
      <c r="K42" s="503">
        <f t="shared" si="4"/>
        <v>234</v>
      </c>
      <c r="L42" s="504">
        <f t="shared" si="5"/>
        <v>51</v>
      </c>
      <c r="M42" s="505">
        <f t="shared" si="6"/>
        <v>10</v>
      </c>
      <c r="N42" s="506">
        <v>13</v>
      </c>
      <c r="O42" s="508">
        <v>7</v>
      </c>
      <c r="P42" s="454">
        <f t="shared" si="7"/>
        <v>0.875</v>
      </c>
      <c r="Q42" s="455">
        <f t="shared" si="8"/>
        <v>0.53846153846153844</v>
      </c>
      <c r="R42" s="507">
        <v>2</v>
      </c>
      <c r="S42" s="506">
        <v>12</v>
      </c>
      <c r="T42" s="508">
        <v>7</v>
      </c>
      <c r="U42" s="458">
        <f t="shared" si="9"/>
        <v>0.875</v>
      </c>
      <c r="V42" s="455">
        <f t="shared" si="57"/>
        <v>0.58333333333333337</v>
      </c>
      <c r="W42" s="505">
        <v>2</v>
      </c>
      <c r="X42" s="506">
        <v>24</v>
      </c>
      <c r="Y42" s="508">
        <v>7</v>
      </c>
      <c r="Z42" s="458">
        <f t="shared" si="38"/>
        <v>0.875</v>
      </c>
      <c r="AA42" s="459">
        <f t="shared" si="11"/>
        <v>0.29166666666666669</v>
      </c>
      <c r="AB42" s="507">
        <v>2</v>
      </c>
      <c r="AC42" s="509">
        <v>30</v>
      </c>
      <c r="AD42" s="510">
        <v>1</v>
      </c>
      <c r="AE42" s="462">
        <f t="shared" si="39"/>
        <v>0.125</v>
      </c>
      <c r="AF42" s="459">
        <f t="shared" si="12"/>
        <v>3.3333333333333333E-2</v>
      </c>
      <c r="AG42" s="511">
        <v>1</v>
      </c>
      <c r="AH42" s="509">
        <v>26</v>
      </c>
      <c r="AI42" s="510">
        <v>6</v>
      </c>
      <c r="AJ42" s="462">
        <f t="shared" si="40"/>
        <v>0.75</v>
      </c>
      <c r="AK42" s="459">
        <f t="shared" si="13"/>
        <v>0.23076923076923078</v>
      </c>
      <c r="AL42" s="511">
        <v>0</v>
      </c>
      <c r="AM42" s="509">
        <v>24</v>
      </c>
      <c r="AN42" s="510">
        <v>7</v>
      </c>
      <c r="AO42" s="462">
        <f t="shared" si="41"/>
        <v>0.875</v>
      </c>
      <c r="AP42" s="459">
        <f t="shared" si="14"/>
        <v>0.29166666666666669</v>
      </c>
      <c r="AQ42" s="512">
        <v>2</v>
      </c>
      <c r="AR42" s="513">
        <v>26</v>
      </c>
      <c r="AS42" s="514">
        <v>7</v>
      </c>
      <c r="AT42" s="462">
        <f t="shared" si="42"/>
        <v>0.875</v>
      </c>
      <c r="AU42" s="467">
        <f t="shared" si="15"/>
        <v>0.26923076923076922</v>
      </c>
      <c r="AV42" s="512">
        <v>2</v>
      </c>
      <c r="AW42" s="513">
        <v>26</v>
      </c>
      <c r="AX42" s="514">
        <v>2</v>
      </c>
      <c r="AY42" s="462">
        <f t="shared" si="16"/>
        <v>0.25</v>
      </c>
      <c r="AZ42" s="467">
        <f t="shared" si="17"/>
        <v>7.6923076923076927E-2</v>
      </c>
      <c r="BA42" s="512">
        <v>0</v>
      </c>
      <c r="BB42" s="513">
        <v>30</v>
      </c>
      <c r="BC42" s="514">
        <v>5</v>
      </c>
      <c r="BD42" s="930">
        <f t="shared" si="186"/>
        <v>0.625</v>
      </c>
      <c r="BE42" s="515">
        <f t="shared" si="187"/>
        <v>0.16666666666666666</v>
      </c>
      <c r="BF42" s="512">
        <v>2</v>
      </c>
      <c r="BG42" s="513">
        <v>23</v>
      </c>
      <c r="BH42" s="514">
        <v>2</v>
      </c>
      <c r="BI42" s="929">
        <f t="shared" si="188"/>
        <v>0.25</v>
      </c>
      <c r="BJ42" s="515">
        <f t="shared" si="189"/>
        <v>8.6956521739130432E-2</v>
      </c>
      <c r="BK42" s="512">
        <v>0</v>
      </c>
      <c r="BL42" s="513"/>
      <c r="BM42" s="514"/>
      <c r="BN42" s="929">
        <f t="shared" si="190"/>
        <v>0</v>
      </c>
      <c r="BO42" s="515" t="e">
        <f t="shared" si="191"/>
        <v>#DIV/0!</v>
      </c>
      <c r="BP42" s="512"/>
      <c r="BQ42" s="513"/>
      <c r="BR42" s="514"/>
      <c r="BS42" s="929">
        <f t="shared" si="192"/>
        <v>0</v>
      </c>
      <c r="BT42" s="515" t="e">
        <f t="shared" si="193"/>
        <v>#DIV/0!</v>
      </c>
      <c r="BU42" s="512"/>
      <c r="BV42" s="513"/>
      <c r="BW42" s="514"/>
      <c r="BX42" s="929">
        <f t="shared" si="194"/>
        <v>0</v>
      </c>
      <c r="BY42" s="515" t="e">
        <f t="shared" si="195"/>
        <v>#DIV/0!</v>
      </c>
      <c r="BZ42" s="512"/>
      <c r="CA42" s="513"/>
      <c r="CB42" s="514"/>
      <c r="CC42" s="929">
        <f t="shared" si="196"/>
        <v>0</v>
      </c>
      <c r="CD42" s="515" t="e">
        <f t="shared" si="197"/>
        <v>#DIV/0!</v>
      </c>
      <c r="CE42" s="512"/>
      <c r="CF42" s="513"/>
      <c r="CG42" s="514"/>
      <c r="CH42" s="462">
        <f t="shared" si="44"/>
        <v>0</v>
      </c>
      <c r="CI42" s="515" t="e">
        <f t="shared" si="198"/>
        <v>#DIV/0!</v>
      </c>
      <c r="CJ42" s="512"/>
      <c r="CK42" s="513"/>
      <c r="CL42" s="514"/>
      <c r="CM42" s="515" t="e">
        <f t="shared" si="29"/>
        <v>#DIV/0!</v>
      </c>
      <c r="CN42" s="512"/>
      <c r="CO42" s="513"/>
      <c r="CP42" s="514"/>
      <c r="CQ42" s="514"/>
      <c r="CR42" s="515" t="e">
        <f t="shared" si="199"/>
        <v>#DIV/0!</v>
      </c>
      <c r="CS42" s="512"/>
      <c r="CT42" s="513"/>
      <c r="CU42" s="514"/>
      <c r="CV42" s="514"/>
      <c r="CW42" s="515" t="e">
        <f t="shared" si="200"/>
        <v>#DIV/0!</v>
      </c>
      <c r="CX42" s="512"/>
      <c r="CY42" s="513"/>
      <c r="CZ42" s="514"/>
      <c r="DA42" s="514"/>
      <c r="DB42" s="515" t="e">
        <f t="shared" si="201"/>
        <v>#DIV/0!</v>
      </c>
      <c r="DC42" s="512"/>
      <c r="DD42" s="513"/>
      <c r="DE42" s="514"/>
      <c r="DF42" s="514"/>
      <c r="DG42" s="515" t="e">
        <f t="shared" si="202"/>
        <v>#DIV/0!</v>
      </c>
      <c r="DH42" s="512"/>
      <c r="DI42" s="513"/>
      <c r="DJ42" s="514"/>
      <c r="DK42" s="514"/>
      <c r="DL42" s="515" t="e">
        <f t="shared" si="203"/>
        <v>#DIV/0!</v>
      </c>
      <c r="DM42" s="512"/>
      <c r="DN42" s="513"/>
      <c r="DO42" s="514"/>
      <c r="DP42" s="514"/>
      <c r="DQ42" s="515" t="e">
        <f t="shared" si="204"/>
        <v>#DIV/0!</v>
      </c>
      <c r="DR42" s="512"/>
    </row>
    <row r="43" spans="1:122" s="522" customFormat="1" ht="19.95" customHeight="1" thickBot="1" x14ac:dyDescent="0.35">
      <c r="A43" s="782">
        <v>40</v>
      </c>
      <c r="B43" s="665" t="str">
        <f>'Deelnemers bestand'!C43</f>
        <v>Vendrig Leo  &lt; 13,15 s'middags &gt;</v>
      </c>
      <c r="C43" s="760">
        <f>'Deelnemers bestand'!B43</f>
        <v>8</v>
      </c>
      <c r="D43" s="660">
        <f t="shared" si="36"/>
        <v>0.23333333333333334</v>
      </c>
      <c r="E43" s="574">
        <f>'Deelnemers bestand'!D43</f>
        <v>7</v>
      </c>
      <c r="F43" s="572">
        <f t="shared" si="72"/>
        <v>0.19444444444444445</v>
      </c>
      <c r="G43" s="555">
        <f t="shared" si="73"/>
        <v>5.833333333333333</v>
      </c>
      <c r="H43" s="556">
        <f t="shared" si="2"/>
        <v>4</v>
      </c>
      <c r="I43" s="573">
        <f t="shared" si="185"/>
        <v>83.333333333333343</v>
      </c>
      <c r="J43" s="575">
        <f t="shared" si="69"/>
        <v>3</v>
      </c>
      <c r="K43" s="557">
        <f t="shared" si="4"/>
        <v>108</v>
      </c>
      <c r="L43" s="558">
        <f t="shared" si="5"/>
        <v>21</v>
      </c>
      <c r="M43" s="559">
        <f t="shared" si="6"/>
        <v>4</v>
      </c>
      <c r="N43" s="560">
        <v>30</v>
      </c>
      <c r="O43" s="561">
        <v>2</v>
      </c>
      <c r="P43" s="562">
        <f t="shared" si="7"/>
        <v>0.2857142857142857</v>
      </c>
      <c r="Q43" s="563">
        <f t="shared" si="8"/>
        <v>6.6666666666666666E-2</v>
      </c>
      <c r="R43" s="564">
        <v>0</v>
      </c>
      <c r="S43" s="560">
        <v>27</v>
      </c>
      <c r="T43" s="561">
        <v>7</v>
      </c>
      <c r="U43" s="565">
        <f t="shared" si="9"/>
        <v>1</v>
      </c>
      <c r="V43" s="563">
        <f t="shared" si="57"/>
        <v>0.25925925925925924</v>
      </c>
      <c r="W43" s="559">
        <v>2</v>
      </c>
      <c r="X43" s="560">
        <v>23</v>
      </c>
      <c r="Y43" s="561">
        <v>5</v>
      </c>
      <c r="Z43" s="565">
        <f t="shared" si="38"/>
        <v>0.7142857142857143</v>
      </c>
      <c r="AA43" s="566">
        <f t="shared" si="11"/>
        <v>0.21739130434782608</v>
      </c>
      <c r="AB43" s="564">
        <v>0</v>
      </c>
      <c r="AC43" s="567">
        <v>28</v>
      </c>
      <c r="AD43" s="568">
        <v>7</v>
      </c>
      <c r="AE43" s="569">
        <f t="shared" si="39"/>
        <v>1</v>
      </c>
      <c r="AF43" s="566">
        <f t="shared" si="12"/>
        <v>0.25</v>
      </c>
      <c r="AG43" s="570">
        <v>2</v>
      </c>
      <c r="AH43" s="567"/>
      <c r="AI43" s="568"/>
      <c r="AJ43" s="569">
        <f t="shared" si="40"/>
        <v>0</v>
      </c>
      <c r="AK43" s="566" t="e">
        <f t="shared" si="13"/>
        <v>#DIV/0!</v>
      </c>
      <c r="AL43" s="570"/>
      <c r="AM43" s="567"/>
      <c r="AN43" s="568"/>
      <c r="AO43" s="569">
        <f t="shared" si="41"/>
        <v>0</v>
      </c>
      <c r="AP43" s="566" t="e">
        <f t="shared" si="14"/>
        <v>#DIV/0!</v>
      </c>
      <c r="AQ43" s="521"/>
      <c r="AR43" s="518"/>
      <c r="AS43" s="519"/>
      <c r="AT43" s="569">
        <f t="shared" si="42"/>
        <v>0</v>
      </c>
      <c r="AU43" s="571" t="e">
        <f t="shared" si="15"/>
        <v>#DIV/0!</v>
      </c>
      <c r="AV43" s="521"/>
      <c r="AW43" s="518"/>
      <c r="AX43" s="519"/>
      <c r="AY43" s="569">
        <f t="shared" si="16"/>
        <v>0</v>
      </c>
      <c r="AZ43" s="571" t="e">
        <f t="shared" si="17"/>
        <v>#DIV/0!</v>
      </c>
      <c r="BA43" s="521"/>
      <c r="BB43" s="518"/>
      <c r="BC43" s="519"/>
      <c r="BD43" s="931">
        <f t="shared" si="186"/>
        <v>0</v>
      </c>
      <c r="BE43" s="520" t="e">
        <f t="shared" si="187"/>
        <v>#DIV/0!</v>
      </c>
      <c r="BF43" s="521"/>
      <c r="BG43" s="518"/>
      <c r="BH43" s="519"/>
      <c r="BI43" s="931">
        <f t="shared" si="188"/>
        <v>0</v>
      </c>
      <c r="BJ43" s="520" t="e">
        <f t="shared" si="189"/>
        <v>#DIV/0!</v>
      </c>
      <c r="BK43" s="521"/>
      <c r="BL43" s="518"/>
      <c r="BM43" s="519"/>
      <c r="BN43" s="931">
        <f t="shared" si="190"/>
        <v>0</v>
      </c>
      <c r="BO43" s="520" t="e">
        <f t="shared" si="191"/>
        <v>#DIV/0!</v>
      </c>
      <c r="BP43" s="521"/>
      <c r="BQ43" s="518"/>
      <c r="BR43" s="519"/>
      <c r="BS43" s="931">
        <f t="shared" si="192"/>
        <v>0</v>
      </c>
      <c r="BT43" s="520" t="e">
        <f t="shared" si="193"/>
        <v>#DIV/0!</v>
      </c>
      <c r="BU43" s="521"/>
      <c r="BV43" s="518"/>
      <c r="BW43" s="519"/>
      <c r="BX43" s="931">
        <f t="shared" si="194"/>
        <v>0</v>
      </c>
      <c r="BY43" s="520" t="e">
        <f t="shared" si="195"/>
        <v>#DIV/0!</v>
      </c>
      <c r="BZ43" s="521"/>
      <c r="CA43" s="518"/>
      <c r="CB43" s="519"/>
      <c r="CC43" s="931">
        <f t="shared" si="196"/>
        <v>0</v>
      </c>
      <c r="CD43" s="520" t="e">
        <f t="shared" si="197"/>
        <v>#DIV/0!</v>
      </c>
      <c r="CE43" s="521"/>
      <c r="CF43" s="518"/>
      <c r="CG43" s="519"/>
      <c r="CH43" s="569">
        <f t="shared" si="44"/>
        <v>0</v>
      </c>
      <c r="CI43" s="520" t="e">
        <f t="shared" si="198"/>
        <v>#DIV/0!</v>
      </c>
      <c r="CJ43" s="521"/>
      <c r="CK43" s="518"/>
      <c r="CL43" s="519"/>
      <c r="CM43" s="520" t="e">
        <f t="shared" si="29"/>
        <v>#DIV/0!</v>
      </c>
      <c r="CN43" s="521"/>
      <c r="CO43" s="518"/>
      <c r="CP43" s="519"/>
      <c r="CQ43" s="519"/>
      <c r="CR43" s="520" t="e">
        <f t="shared" si="199"/>
        <v>#DIV/0!</v>
      </c>
      <c r="CS43" s="521"/>
      <c r="CT43" s="518"/>
      <c r="CU43" s="519"/>
      <c r="CV43" s="519"/>
      <c r="CW43" s="520" t="e">
        <f t="shared" si="200"/>
        <v>#DIV/0!</v>
      </c>
      <c r="CX43" s="521"/>
      <c r="CY43" s="518"/>
      <c r="CZ43" s="519"/>
      <c r="DA43" s="519"/>
      <c r="DB43" s="520" t="e">
        <f t="shared" si="201"/>
        <v>#DIV/0!</v>
      </c>
      <c r="DC43" s="521"/>
      <c r="DD43" s="518"/>
      <c r="DE43" s="519"/>
      <c r="DF43" s="519"/>
      <c r="DG43" s="520" t="e">
        <f t="shared" si="202"/>
        <v>#DIV/0!</v>
      </c>
      <c r="DH43" s="521"/>
      <c r="DI43" s="518"/>
      <c r="DJ43" s="519"/>
      <c r="DK43" s="519"/>
      <c r="DL43" s="520" t="e">
        <f t="shared" si="203"/>
        <v>#DIV/0!</v>
      </c>
      <c r="DM43" s="521"/>
      <c r="DN43" s="518"/>
      <c r="DO43" s="519"/>
      <c r="DP43" s="519"/>
      <c r="DQ43" s="520" t="e">
        <f t="shared" si="204"/>
        <v>#DIV/0!</v>
      </c>
      <c r="DR43" s="521"/>
    </row>
    <row r="44" spans="1:122" x14ac:dyDescent="0.3">
      <c r="D44" s="672"/>
      <c r="F44" s="162"/>
      <c r="G44" s="163"/>
      <c r="H44" s="203"/>
      <c r="I44" s="164"/>
      <c r="J44" s="162"/>
      <c r="K44" s="165"/>
      <c r="L44" s="166"/>
    </row>
  </sheetData>
  <sortState ref="A4:D43">
    <sortCondition ref="A3"/>
  </sortState>
  <mergeCells count="46">
    <mergeCell ref="D1:E1"/>
    <mergeCell ref="D2:E2"/>
    <mergeCell ref="N2:R2"/>
    <mergeCell ref="N1:R1"/>
    <mergeCell ref="S1:W1"/>
    <mergeCell ref="S2:W2"/>
    <mergeCell ref="DN1:DR1"/>
    <mergeCell ref="DN2:DR2"/>
    <mergeCell ref="CT1:CX1"/>
    <mergeCell ref="CT2:CX2"/>
    <mergeCell ref="CY1:DC1"/>
    <mergeCell ref="CY2:DC2"/>
    <mergeCell ref="DD1:DH1"/>
    <mergeCell ref="DD2:DH2"/>
    <mergeCell ref="DI1:DM1"/>
    <mergeCell ref="DI2:DM2"/>
    <mergeCell ref="X1:AB1"/>
    <mergeCell ref="X2:AB2"/>
    <mergeCell ref="AC1:AG1"/>
    <mergeCell ref="CO1:CS1"/>
    <mergeCell ref="CO2:CS2"/>
    <mergeCell ref="BQ1:BU1"/>
    <mergeCell ref="BV1:BZ1"/>
    <mergeCell ref="BV2:BZ2"/>
    <mergeCell ref="CA1:CE1"/>
    <mergeCell ref="CA2:CE2"/>
    <mergeCell ref="AC2:AG2"/>
    <mergeCell ref="AR2:AV2"/>
    <mergeCell ref="CF1:CJ1"/>
    <mergeCell ref="AR1:AV1"/>
    <mergeCell ref="AH1:AL1"/>
    <mergeCell ref="AH2:AL2"/>
    <mergeCell ref="AM1:AQ1"/>
    <mergeCell ref="AM2:AQ2"/>
    <mergeCell ref="AW1:BA1"/>
    <mergeCell ref="BB1:BF1"/>
    <mergeCell ref="BG1:BK1"/>
    <mergeCell ref="AW2:BA2"/>
    <mergeCell ref="BB2:BF2"/>
    <mergeCell ref="BG2:BK2"/>
    <mergeCell ref="BL2:BP2"/>
    <mergeCell ref="BQ2:BU2"/>
    <mergeCell ref="CF2:CJ2"/>
    <mergeCell ref="CK1:CN1"/>
    <mergeCell ref="CK2:CN2"/>
    <mergeCell ref="BL1:BP1"/>
  </mergeCells>
  <printOptions horizontalCentered="1" verticalCentered="1" gridLines="1"/>
  <pageMargins left="0" right="0" top="0" bottom="0" header="0" footer="0"/>
  <pageSetup paperSize="9" scale="58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U55"/>
  <sheetViews>
    <sheetView tabSelected="1" topLeftCell="Y1" zoomScaleNormal="100" workbookViewId="0">
      <pane ySplit="3" topLeftCell="A4" activePane="bottomLeft" state="frozen"/>
      <selection pane="bottomLeft" activeCell="AM3" sqref="AM3"/>
    </sheetView>
  </sheetViews>
  <sheetFormatPr defaultRowHeight="21" x14ac:dyDescent="0.3"/>
  <cols>
    <col min="1" max="1" width="3.6640625" style="294" customWidth="1"/>
    <col min="2" max="2" width="7.109375" style="246" customWidth="1"/>
    <col min="3" max="3" width="62.5546875" style="77" customWidth="1"/>
    <col min="4" max="7" width="3.77734375" style="259" customWidth="1"/>
    <col min="8" max="8" width="8.77734375" style="787" customWidth="1"/>
    <col min="9" max="9" width="5.77734375" style="257" customWidth="1"/>
    <col min="10" max="10" width="3.77734375" style="259" customWidth="1"/>
    <col min="11" max="11" width="8.77734375" style="369" customWidth="1"/>
    <col min="12" max="12" width="5" style="189" customWidth="1"/>
    <col min="13" max="13" width="4.109375" style="258" customWidth="1"/>
    <col min="14" max="14" width="37.77734375" style="189" customWidth="1"/>
    <col min="15" max="17" width="3.77734375" style="189" customWidth="1"/>
    <col min="18" max="18" width="8.77734375" style="189" customWidth="1"/>
    <col min="19" max="19" width="5.77734375" style="189" customWidth="1"/>
    <col min="20" max="20" width="3.6640625" style="189" customWidth="1"/>
    <col min="21" max="21" width="9.6640625" style="209" customWidth="1"/>
    <col min="22" max="22" width="3.33203125" style="189" customWidth="1"/>
    <col min="23" max="23" width="4" style="258" customWidth="1"/>
    <col min="24" max="24" width="27.77734375" customWidth="1"/>
    <col min="25" max="27" width="4" customWidth="1"/>
    <col min="28" max="28" width="8.77734375" style="17" customWidth="1"/>
    <col min="29" max="29" width="4" customWidth="1"/>
    <col min="30" max="30" width="3.6640625" customWidth="1"/>
    <col min="31" max="31" width="9.6640625" style="373" customWidth="1"/>
    <col min="32" max="32" width="2.6640625" style="148" customWidth="1"/>
    <col min="33" max="33" width="5.6640625" style="20" customWidth="1"/>
    <col min="34" max="34" width="27.77734375" customWidth="1"/>
    <col min="35" max="35" width="8.77734375" customWidth="1"/>
    <col min="36" max="36" width="3.6640625" style="189" customWidth="1"/>
    <col min="37" max="37" width="3.6640625" customWidth="1"/>
    <col min="38" max="38" width="9.6640625" style="373" customWidth="1"/>
    <col min="39" max="39" width="5.6640625" style="20" customWidth="1"/>
    <col min="40" max="40" width="30.21875" customWidth="1"/>
    <col min="41" max="41" width="10.33203125" customWidth="1"/>
    <col min="42" max="42" width="3.6640625" style="189" customWidth="1"/>
    <col min="43" max="43" width="3.6640625" customWidth="1"/>
    <col min="44" max="44" width="9.6640625" customWidth="1"/>
    <col min="45" max="45" width="3.5546875" style="20" customWidth="1"/>
    <col min="46" max="46" width="29.88671875" customWidth="1"/>
    <col min="47" max="47" width="21.33203125" customWidth="1"/>
    <col min="267" max="267" width="8.33203125" customWidth="1"/>
    <col min="268" max="268" width="10.33203125" customWidth="1"/>
    <col min="269" max="269" width="16.44140625" customWidth="1"/>
    <col min="270" max="274" width="3.6640625" customWidth="1"/>
    <col min="275" max="276" width="2.6640625" customWidth="1"/>
    <col min="277" max="277" width="4" customWidth="1"/>
    <col min="278" max="278" width="12.6640625" customWidth="1"/>
    <col min="279" max="282" width="3.6640625" customWidth="1"/>
    <col min="283" max="283" width="2.6640625" customWidth="1"/>
    <col min="284" max="284" width="3.33203125" customWidth="1"/>
    <col min="285" max="285" width="4" customWidth="1"/>
    <col min="286" max="286" width="12.6640625" customWidth="1"/>
    <col min="287" max="290" width="4" customWidth="1"/>
    <col min="291" max="292" width="2.6640625" customWidth="1"/>
    <col min="293" max="293" width="4.6640625" customWidth="1"/>
    <col min="294" max="294" width="20.109375" customWidth="1"/>
    <col min="295" max="295" width="3.6640625" customWidth="1"/>
    <col min="296" max="296" width="2.6640625" customWidth="1"/>
    <col min="297" max="297" width="2.88671875" customWidth="1"/>
    <col min="298" max="298" width="18.109375" customWidth="1"/>
    <col min="299" max="299" width="3.6640625" customWidth="1"/>
    <col min="300" max="300" width="2.6640625" customWidth="1"/>
    <col min="301" max="301" width="3.5546875" customWidth="1"/>
    <col min="302" max="302" width="23.6640625" customWidth="1"/>
    <col min="303" max="303" width="21.33203125" customWidth="1"/>
    <col min="523" max="523" width="8.33203125" customWidth="1"/>
    <col min="524" max="524" width="10.33203125" customWidth="1"/>
    <col min="525" max="525" width="16.44140625" customWidth="1"/>
    <col min="526" max="530" width="3.6640625" customWidth="1"/>
    <col min="531" max="532" width="2.6640625" customWidth="1"/>
    <col min="533" max="533" width="4" customWidth="1"/>
    <col min="534" max="534" width="12.6640625" customWidth="1"/>
    <col min="535" max="538" width="3.6640625" customWidth="1"/>
    <col min="539" max="539" width="2.6640625" customWidth="1"/>
    <col min="540" max="540" width="3.33203125" customWidth="1"/>
    <col min="541" max="541" width="4" customWidth="1"/>
    <col min="542" max="542" width="12.6640625" customWidth="1"/>
    <col min="543" max="546" width="4" customWidth="1"/>
    <col min="547" max="548" width="2.6640625" customWidth="1"/>
    <col min="549" max="549" width="4.6640625" customWidth="1"/>
    <col min="550" max="550" width="20.109375" customWidth="1"/>
    <col min="551" max="551" width="3.6640625" customWidth="1"/>
    <col min="552" max="552" width="2.6640625" customWidth="1"/>
    <col min="553" max="553" width="2.88671875" customWidth="1"/>
    <col min="554" max="554" width="18.109375" customWidth="1"/>
    <col min="555" max="555" width="3.6640625" customWidth="1"/>
    <col min="556" max="556" width="2.6640625" customWidth="1"/>
    <col min="557" max="557" width="3.5546875" customWidth="1"/>
    <col min="558" max="558" width="23.6640625" customWidth="1"/>
    <col min="559" max="559" width="21.33203125" customWidth="1"/>
    <col min="779" max="779" width="8.33203125" customWidth="1"/>
    <col min="780" max="780" width="10.33203125" customWidth="1"/>
    <col min="781" max="781" width="16.44140625" customWidth="1"/>
    <col min="782" max="786" width="3.6640625" customWidth="1"/>
    <col min="787" max="788" width="2.6640625" customWidth="1"/>
    <col min="789" max="789" width="4" customWidth="1"/>
    <col min="790" max="790" width="12.6640625" customWidth="1"/>
    <col min="791" max="794" width="3.6640625" customWidth="1"/>
    <col min="795" max="795" width="2.6640625" customWidth="1"/>
    <col min="796" max="796" width="3.33203125" customWidth="1"/>
    <col min="797" max="797" width="4" customWidth="1"/>
    <col min="798" max="798" width="12.6640625" customWidth="1"/>
    <col min="799" max="802" width="4" customWidth="1"/>
    <col min="803" max="804" width="2.6640625" customWidth="1"/>
    <col min="805" max="805" width="4.6640625" customWidth="1"/>
    <col min="806" max="806" width="20.109375" customWidth="1"/>
    <col min="807" max="807" width="3.6640625" customWidth="1"/>
    <col min="808" max="808" width="2.6640625" customWidth="1"/>
    <col min="809" max="809" width="2.88671875" customWidth="1"/>
    <col min="810" max="810" width="18.109375" customWidth="1"/>
    <col min="811" max="811" width="3.6640625" customWidth="1"/>
    <col min="812" max="812" width="2.6640625" customWidth="1"/>
    <col min="813" max="813" width="3.5546875" customWidth="1"/>
    <col min="814" max="814" width="23.6640625" customWidth="1"/>
    <col min="815" max="815" width="21.33203125" customWidth="1"/>
    <col min="1035" max="1035" width="8.33203125" customWidth="1"/>
    <col min="1036" max="1036" width="10.33203125" customWidth="1"/>
    <col min="1037" max="1037" width="16.44140625" customWidth="1"/>
    <col min="1038" max="1042" width="3.6640625" customWidth="1"/>
    <col min="1043" max="1044" width="2.6640625" customWidth="1"/>
    <col min="1045" max="1045" width="4" customWidth="1"/>
    <col min="1046" max="1046" width="12.6640625" customWidth="1"/>
    <col min="1047" max="1050" width="3.6640625" customWidth="1"/>
    <col min="1051" max="1051" width="2.6640625" customWidth="1"/>
    <col min="1052" max="1052" width="3.33203125" customWidth="1"/>
    <col min="1053" max="1053" width="4" customWidth="1"/>
    <col min="1054" max="1054" width="12.6640625" customWidth="1"/>
    <col min="1055" max="1058" width="4" customWidth="1"/>
    <col min="1059" max="1060" width="2.6640625" customWidth="1"/>
    <col min="1061" max="1061" width="4.6640625" customWidth="1"/>
    <col min="1062" max="1062" width="20.109375" customWidth="1"/>
    <col min="1063" max="1063" width="3.6640625" customWidth="1"/>
    <col min="1064" max="1064" width="2.6640625" customWidth="1"/>
    <col min="1065" max="1065" width="2.88671875" customWidth="1"/>
    <col min="1066" max="1066" width="18.109375" customWidth="1"/>
    <col min="1067" max="1067" width="3.6640625" customWidth="1"/>
    <col min="1068" max="1068" width="2.6640625" customWidth="1"/>
    <col min="1069" max="1069" width="3.5546875" customWidth="1"/>
    <col min="1070" max="1070" width="23.6640625" customWidth="1"/>
    <col min="1071" max="1071" width="21.33203125" customWidth="1"/>
    <col min="1291" max="1291" width="8.33203125" customWidth="1"/>
    <col min="1292" max="1292" width="10.33203125" customWidth="1"/>
    <col min="1293" max="1293" width="16.44140625" customWidth="1"/>
    <col min="1294" max="1298" width="3.6640625" customWidth="1"/>
    <col min="1299" max="1300" width="2.6640625" customWidth="1"/>
    <col min="1301" max="1301" width="4" customWidth="1"/>
    <col min="1302" max="1302" width="12.6640625" customWidth="1"/>
    <col min="1303" max="1306" width="3.6640625" customWidth="1"/>
    <col min="1307" max="1307" width="2.6640625" customWidth="1"/>
    <col min="1308" max="1308" width="3.33203125" customWidth="1"/>
    <col min="1309" max="1309" width="4" customWidth="1"/>
    <col min="1310" max="1310" width="12.6640625" customWidth="1"/>
    <col min="1311" max="1314" width="4" customWidth="1"/>
    <col min="1315" max="1316" width="2.6640625" customWidth="1"/>
    <col min="1317" max="1317" width="4.6640625" customWidth="1"/>
    <col min="1318" max="1318" width="20.109375" customWidth="1"/>
    <col min="1319" max="1319" width="3.6640625" customWidth="1"/>
    <col min="1320" max="1320" width="2.6640625" customWidth="1"/>
    <col min="1321" max="1321" width="2.88671875" customWidth="1"/>
    <col min="1322" max="1322" width="18.109375" customWidth="1"/>
    <col min="1323" max="1323" width="3.6640625" customWidth="1"/>
    <col min="1324" max="1324" width="2.6640625" customWidth="1"/>
    <col min="1325" max="1325" width="3.5546875" customWidth="1"/>
    <col min="1326" max="1326" width="23.6640625" customWidth="1"/>
    <col min="1327" max="1327" width="21.33203125" customWidth="1"/>
    <col min="1547" max="1547" width="8.33203125" customWidth="1"/>
    <col min="1548" max="1548" width="10.33203125" customWidth="1"/>
    <col min="1549" max="1549" width="16.44140625" customWidth="1"/>
    <col min="1550" max="1554" width="3.6640625" customWidth="1"/>
    <col min="1555" max="1556" width="2.6640625" customWidth="1"/>
    <col min="1557" max="1557" width="4" customWidth="1"/>
    <col min="1558" max="1558" width="12.6640625" customWidth="1"/>
    <col min="1559" max="1562" width="3.6640625" customWidth="1"/>
    <col min="1563" max="1563" width="2.6640625" customWidth="1"/>
    <col min="1564" max="1564" width="3.33203125" customWidth="1"/>
    <col min="1565" max="1565" width="4" customWidth="1"/>
    <col min="1566" max="1566" width="12.6640625" customWidth="1"/>
    <col min="1567" max="1570" width="4" customWidth="1"/>
    <col min="1571" max="1572" width="2.6640625" customWidth="1"/>
    <col min="1573" max="1573" width="4.6640625" customWidth="1"/>
    <col min="1574" max="1574" width="20.109375" customWidth="1"/>
    <col min="1575" max="1575" width="3.6640625" customWidth="1"/>
    <col min="1576" max="1576" width="2.6640625" customWidth="1"/>
    <col min="1577" max="1577" width="2.88671875" customWidth="1"/>
    <col min="1578" max="1578" width="18.109375" customWidth="1"/>
    <col min="1579" max="1579" width="3.6640625" customWidth="1"/>
    <col min="1580" max="1580" width="2.6640625" customWidth="1"/>
    <col min="1581" max="1581" width="3.5546875" customWidth="1"/>
    <col min="1582" max="1582" width="23.6640625" customWidth="1"/>
    <col min="1583" max="1583" width="21.33203125" customWidth="1"/>
    <col min="1803" max="1803" width="8.33203125" customWidth="1"/>
    <col min="1804" max="1804" width="10.33203125" customWidth="1"/>
    <col min="1805" max="1805" width="16.44140625" customWidth="1"/>
    <col min="1806" max="1810" width="3.6640625" customWidth="1"/>
    <col min="1811" max="1812" width="2.6640625" customWidth="1"/>
    <col min="1813" max="1813" width="4" customWidth="1"/>
    <col min="1814" max="1814" width="12.6640625" customWidth="1"/>
    <col min="1815" max="1818" width="3.6640625" customWidth="1"/>
    <col min="1819" max="1819" width="2.6640625" customWidth="1"/>
    <col min="1820" max="1820" width="3.33203125" customWidth="1"/>
    <col min="1821" max="1821" width="4" customWidth="1"/>
    <col min="1822" max="1822" width="12.6640625" customWidth="1"/>
    <col min="1823" max="1826" width="4" customWidth="1"/>
    <col min="1827" max="1828" width="2.6640625" customWidth="1"/>
    <col min="1829" max="1829" width="4.6640625" customWidth="1"/>
    <col min="1830" max="1830" width="20.109375" customWidth="1"/>
    <col min="1831" max="1831" width="3.6640625" customWidth="1"/>
    <col min="1832" max="1832" width="2.6640625" customWidth="1"/>
    <col min="1833" max="1833" width="2.88671875" customWidth="1"/>
    <col min="1834" max="1834" width="18.109375" customWidth="1"/>
    <col min="1835" max="1835" width="3.6640625" customWidth="1"/>
    <col min="1836" max="1836" width="2.6640625" customWidth="1"/>
    <col min="1837" max="1837" width="3.5546875" customWidth="1"/>
    <col min="1838" max="1838" width="23.6640625" customWidth="1"/>
    <col min="1839" max="1839" width="21.33203125" customWidth="1"/>
    <col min="2059" max="2059" width="8.33203125" customWidth="1"/>
    <col min="2060" max="2060" width="10.33203125" customWidth="1"/>
    <col min="2061" max="2061" width="16.44140625" customWidth="1"/>
    <col min="2062" max="2066" width="3.6640625" customWidth="1"/>
    <col min="2067" max="2068" width="2.6640625" customWidth="1"/>
    <col min="2069" max="2069" width="4" customWidth="1"/>
    <col min="2070" max="2070" width="12.6640625" customWidth="1"/>
    <col min="2071" max="2074" width="3.6640625" customWidth="1"/>
    <col min="2075" max="2075" width="2.6640625" customWidth="1"/>
    <col min="2076" max="2076" width="3.33203125" customWidth="1"/>
    <col min="2077" max="2077" width="4" customWidth="1"/>
    <col min="2078" max="2078" width="12.6640625" customWidth="1"/>
    <col min="2079" max="2082" width="4" customWidth="1"/>
    <col min="2083" max="2084" width="2.6640625" customWidth="1"/>
    <col min="2085" max="2085" width="4.6640625" customWidth="1"/>
    <col min="2086" max="2086" width="20.109375" customWidth="1"/>
    <col min="2087" max="2087" width="3.6640625" customWidth="1"/>
    <col min="2088" max="2088" width="2.6640625" customWidth="1"/>
    <col min="2089" max="2089" width="2.88671875" customWidth="1"/>
    <col min="2090" max="2090" width="18.109375" customWidth="1"/>
    <col min="2091" max="2091" width="3.6640625" customWidth="1"/>
    <col min="2092" max="2092" width="2.6640625" customWidth="1"/>
    <col min="2093" max="2093" width="3.5546875" customWidth="1"/>
    <col min="2094" max="2094" width="23.6640625" customWidth="1"/>
    <col min="2095" max="2095" width="21.33203125" customWidth="1"/>
    <col min="2315" max="2315" width="8.33203125" customWidth="1"/>
    <col min="2316" max="2316" width="10.33203125" customWidth="1"/>
    <col min="2317" max="2317" width="16.44140625" customWidth="1"/>
    <col min="2318" max="2322" width="3.6640625" customWidth="1"/>
    <col min="2323" max="2324" width="2.6640625" customWidth="1"/>
    <col min="2325" max="2325" width="4" customWidth="1"/>
    <col min="2326" max="2326" width="12.6640625" customWidth="1"/>
    <col min="2327" max="2330" width="3.6640625" customWidth="1"/>
    <col min="2331" max="2331" width="2.6640625" customWidth="1"/>
    <col min="2332" max="2332" width="3.33203125" customWidth="1"/>
    <col min="2333" max="2333" width="4" customWidth="1"/>
    <col min="2334" max="2334" width="12.6640625" customWidth="1"/>
    <col min="2335" max="2338" width="4" customWidth="1"/>
    <col min="2339" max="2340" width="2.6640625" customWidth="1"/>
    <col min="2341" max="2341" width="4.6640625" customWidth="1"/>
    <col min="2342" max="2342" width="20.109375" customWidth="1"/>
    <col min="2343" max="2343" width="3.6640625" customWidth="1"/>
    <col min="2344" max="2344" width="2.6640625" customWidth="1"/>
    <col min="2345" max="2345" width="2.88671875" customWidth="1"/>
    <col min="2346" max="2346" width="18.109375" customWidth="1"/>
    <col min="2347" max="2347" width="3.6640625" customWidth="1"/>
    <col min="2348" max="2348" width="2.6640625" customWidth="1"/>
    <col min="2349" max="2349" width="3.5546875" customWidth="1"/>
    <col min="2350" max="2350" width="23.6640625" customWidth="1"/>
    <col min="2351" max="2351" width="21.33203125" customWidth="1"/>
    <col min="2571" max="2571" width="8.33203125" customWidth="1"/>
    <col min="2572" max="2572" width="10.33203125" customWidth="1"/>
    <col min="2573" max="2573" width="16.44140625" customWidth="1"/>
    <col min="2574" max="2578" width="3.6640625" customWidth="1"/>
    <col min="2579" max="2580" width="2.6640625" customWidth="1"/>
    <col min="2581" max="2581" width="4" customWidth="1"/>
    <col min="2582" max="2582" width="12.6640625" customWidth="1"/>
    <col min="2583" max="2586" width="3.6640625" customWidth="1"/>
    <col min="2587" max="2587" width="2.6640625" customWidth="1"/>
    <col min="2588" max="2588" width="3.33203125" customWidth="1"/>
    <col min="2589" max="2589" width="4" customWidth="1"/>
    <col min="2590" max="2590" width="12.6640625" customWidth="1"/>
    <col min="2591" max="2594" width="4" customWidth="1"/>
    <col min="2595" max="2596" width="2.6640625" customWidth="1"/>
    <col min="2597" max="2597" width="4.6640625" customWidth="1"/>
    <col min="2598" max="2598" width="20.109375" customWidth="1"/>
    <col min="2599" max="2599" width="3.6640625" customWidth="1"/>
    <col min="2600" max="2600" width="2.6640625" customWidth="1"/>
    <col min="2601" max="2601" width="2.88671875" customWidth="1"/>
    <col min="2602" max="2602" width="18.109375" customWidth="1"/>
    <col min="2603" max="2603" width="3.6640625" customWidth="1"/>
    <col min="2604" max="2604" width="2.6640625" customWidth="1"/>
    <col min="2605" max="2605" width="3.5546875" customWidth="1"/>
    <col min="2606" max="2606" width="23.6640625" customWidth="1"/>
    <col min="2607" max="2607" width="21.33203125" customWidth="1"/>
    <col min="2827" max="2827" width="8.33203125" customWidth="1"/>
    <col min="2828" max="2828" width="10.33203125" customWidth="1"/>
    <col min="2829" max="2829" width="16.44140625" customWidth="1"/>
    <col min="2830" max="2834" width="3.6640625" customWidth="1"/>
    <col min="2835" max="2836" width="2.6640625" customWidth="1"/>
    <col min="2837" max="2837" width="4" customWidth="1"/>
    <col min="2838" max="2838" width="12.6640625" customWidth="1"/>
    <col min="2839" max="2842" width="3.6640625" customWidth="1"/>
    <col min="2843" max="2843" width="2.6640625" customWidth="1"/>
    <col min="2844" max="2844" width="3.33203125" customWidth="1"/>
    <col min="2845" max="2845" width="4" customWidth="1"/>
    <col min="2846" max="2846" width="12.6640625" customWidth="1"/>
    <col min="2847" max="2850" width="4" customWidth="1"/>
    <col min="2851" max="2852" width="2.6640625" customWidth="1"/>
    <col min="2853" max="2853" width="4.6640625" customWidth="1"/>
    <col min="2854" max="2854" width="20.109375" customWidth="1"/>
    <col min="2855" max="2855" width="3.6640625" customWidth="1"/>
    <col min="2856" max="2856" width="2.6640625" customWidth="1"/>
    <col min="2857" max="2857" width="2.88671875" customWidth="1"/>
    <col min="2858" max="2858" width="18.109375" customWidth="1"/>
    <col min="2859" max="2859" width="3.6640625" customWidth="1"/>
    <col min="2860" max="2860" width="2.6640625" customWidth="1"/>
    <col min="2861" max="2861" width="3.5546875" customWidth="1"/>
    <col min="2862" max="2862" width="23.6640625" customWidth="1"/>
    <col min="2863" max="2863" width="21.33203125" customWidth="1"/>
    <col min="3083" max="3083" width="8.33203125" customWidth="1"/>
    <col min="3084" max="3084" width="10.33203125" customWidth="1"/>
    <col min="3085" max="3085" width="16.44140625" customWidth="1"/>
    <col min="3086" max="3090" width="3.6640625" customWidth="1"/>
    <col min="3091" max="3092" width="2.6640625" customWidth="1"/>
    <col min="3093" max="3093" width="4" customWidth="1"/>
    <col min="3094" max="3094" width="12.6640625" customWidth="1"/>
    <col min="3095" max="3098" width="3.6640625" customWidth="1"/>
    <col min="3099" max="3099" width="2.6640625" customWidth="1"/>
    <col min="3100" max="3100" width="3.33203125" customWidth="1"/>
    <col min="3101" max="3101" width="4" customWidth="1"/>
    <col min="3102" max="3102" width="12.6640625" customWidth="1"/>
    <col min="3103" max="3106" width="4" customWidth="1"/>
    <col min="3107" max="3108" width="2.6640625" customWidth="1"/>
    <col min="3109" max="3109" width="4.6640625" customWidth="1"/>
    <col min="3110" max="3110" width="20.109375" customWidth="1"/>
    <col min="3111" max="3111" width="3.6640625" customWidth="1"/>
    <col min="3112" max="3112" width="2.6640625" customWidth="1"/>
    <col min="3113" max="3113" width="2.88671875" customWidth="1"/>
    <col min="3114" max="3114" width="18.109375" customWidth="1"/>
    <col min="3115" max="3115" width="3.6640625" customWidth="1"/>
    <col min="3116" max="3116" width="2.6640625" customWidth="1"/>
    <col min="3117" max="3117" width="3.5546875" customWidth="1"/>
    <col min="3118" max="3118" width="23.6640625" customWidth="1"/>
    <col min="3119" max="3119" width="21.33203125" customWidth="1"/>
    <col min="3339" max="3339" width="8.33203125" customWidth="1"/>
    <col min="3340" max="3340" width="10.33203125" customWidth="1"/>
    <col min="3341" max="3341" width="16.44140625" customWidth="1"/>
    <col min="3342" max="3346" width="3.6640625" customWidth="1"/>
    <col min="3347" max="3348" width="2.6640625" customWidth="1"/>
    <col min="3349" max="3349" width="4" customWidth="1"/>
    <col min="3350" max="3350" width="12.6640625" customWidth="1"/>
    <col min="3351" max="3354" width="3.6640625" customWidth="1"/>
    <col min="3355" max="3355" width="2.6640625" customWidth="1"/>
    <col min="3356" max="3356" width="3.33203125" customWidth="1"/>
    <col min="3357" max="3357" width="4" customWidth="1"/>
    <col min="3358" max="3358" width="12.6640625" customWidth="1"/>
    <col min="3359" max="3362" width="4" customWidth="1"/>
    <col min="3363" max="3364" width="2.6640625" customWidth="1"/>
    <col min="3365" max="3365" width="4.6640625" customWidth="1"/>
    <col min="3366" max="3366" width="20.109375" customWidth="1"/>
    <col min="3367" max="3367" width="3.6640625" customWidth="1"/>
    <col min="3368" max="3368" width="2.6640625" customWidth="1"/>
    <col min="3369" max="3369" width="2.88671875" customWidth="1"/>
    <col min="3370" max="3370" width="18.109375" customWidth="1"/>
    <col min="3371" max="3371" width="3.6640625" customWidth="1"/>
    <col min="3372" max="3372" width="2.6640625" customWidth="1"/>
    <col min="3373" max="3373" width="3.5546875" customWidth="1"/>
    <col min="3374" max="3374" width="23.6640625" customWidth="1"/>
    <col min="3375" max="3375" width="21.33203125" customWidth="1"/>
    <col min="3595" max="3595" width="8.33203125" customWidth="1"/>
    <col min="3596" max="3596" width="10.33203125" customWidth="1"/>
    <col min="3597" max="3597" width="16.44140625" customWidth="1"/>
    <col min="3598" max="3602" width="3.6640625" customWidth="1"/>
    <col min="3603" max="3604" width="2.6640625" customWidth="1"/>
    <col min="3605" max="3605" width="4" customWidth="1"/>
    <col min="3606" max="3606" width="12.6640625" customWidth="1"/>
    <col min="3607" max="3610" width="3.6640625" customWidth="1"/>
    <col min="3611" max="3611" width="2.6640625" customWidth="1"/>
    <col min="3612" max="3612" width="3.33203125" customWidth="1"/>
    <col min="3613" max="3613" width="4" customWidth="1"/>
    <col min="3614" max="3614" width="12.6640625" customWidth="1"/>
    <col min="3615" max="3618" width="4" customWidth="1"/>
    <col min="3619" max="3620" width="2.6640625" customWidth="1"/>
    <col min="3621" max="3621" width="4.6640625" customWidth="1"/>
    <col min="3622" max="3622" width="20.109375" customWidth="1"/>
    <col min="3623" max="3623" width="3.6640625" customWidth="1"/>
    <col min="3624" max="3624" width="2.6640625" customWidth="1"/>
    <col min="3625" max="3625" width="2.88671875" customWidth="1"/>
    <col min="3626" max="3626" width="18.109375" customWidth="1"/>
    <col min="3627" max="3627" width="3.6640625" customWidth="1"/>
    <col min="3628" max="3628" width="2.6640625" customWidth="1"/>
    <col min="3629" max="3629" width="3.5546875" customWidth="1"/>
    <col min="3630" max="3630" width="23.6640625" customWidth="1"/>
    <col min="3631" max="3631" width="21.33203125" customWidth="1"/>
    <col min="3851" max="3851" width="8.33203125" customWidth="1"/>
    <col min="3852" max="3852" width="10.33203125" customWidth="1"/>
    <col min="3853" max="3853" width="16.44140625" customWidth="1"/>
    <col min="3854" max="3858" width="3.6640625" customWidth="1"/>
    <col min="3859" max="3860" width="2.6640625" customWidth="1"/>
    <col min="3861" max="3861" width="4" customWidth="1"/>
    <col min="3862" max="3862" width="12.6640625" customWidth="1"/>
    <col min="3863" max="3866" width="3.6640625" customWidth="1"/>
    <col min="3867" max="3867" width="2.6640625" customWidth="1"/>
    <col min="3868" max="3868" width="3.33203125" customWidth="1"/>
    <col min="3869" max="3869" width="4" customWidth="1"/>
    <col min="3870" max="3870" width="12.6640625" customWidth="1"/>
    <col min="3871" max="3874" width="4" customWidth="1"/>
    <col min="3875" max="3876" width="2.6640625" customWidth="1"/>
    <col min="3877" max="3877" width="4.6640625" customWidth="1"/>
    <col min="3878" max="3878" width="20.109375" customWidth="1"/>
    <col min="3879" max="3879" width="3.6640625" customWidth="1"/>
    <col min="3880" max="3880" width="2.6640625" customWidth="1"/>
    <col min="3881" max="3881" width="2.88671875" customWidth="1"/>
    <col min="3882" max="3882" width="18.109375" customWidth="1"/>
    <col min="3883" max="3883" width="3.6640625" customWidth="1"/>
    <col min="3884" max="3884" width="2.6640625" customWidth="1"/>
    <col min="3885" max="3885" width="3.5546875" customWidth="1"/>
    <col min="3886" max="3886" width="23.6640625" customWidth="1"/>
    <col min="3887" max="3887" width="21.33203125" customWidth="1"/>
    <col min="4107" max="4107" width="8.33203125" customWidth="1"/>
    <col min="4108" max="4108" width="10.33203125" customWidth="1"/>
    <col min="4109" max="4109" width="16.44140625" customWidth="1"/>
    <col min="4110" max="4114" width="3.6640625" customWidth="1"/>
    <col min="4115" max="4116" width="2.6640625" customWidth="1"/>
    <col min="4117" max="4117" width="4" customWidth="1"/>
    <col min="4118" max="4118" width="12.6640625" customWidth="1"/>
    <col min="4119" max="4122" width="3.6640625" customWidth="1"/>
    <col min="4123" max="4123" width="2.6640625" customWidth="1"/>
    <col min="4124" max="4124" width="3.33203125" customWidth="1"/>
    <col min="4125" max="4125" width="4" customWidth="1"/>
    <col min="4126" max="4126" width="12.6640625" customWidth="1"/>
    <col min="4127" max="4130" width="4" customWidth="1"/>
    <col min="4131" max="4132" width="2.6640625" customWidth="1"/>
    <col min="4133" max="4133" width="4.6640625" customWidth="1"/>
    <col min="4134" max="4134" width="20.109375" customWidth="1"/>
    <col min="4135" max="4135" width="3.6640625" customWidth="1"/>
    <col min="4136" max="4136" width="2.6640625" customWidth="1"/>
    <col min="4137" max="4137" width="2.88671875" customWidth="1"/>
    <col min="4138" max="4138" width="18.109375" customWidth="1"/>
    <col min="4139" max="4139" width="3.6640625" customWidth="1"/>
    <col min="4140" max="4140" width="2.6640625" customWidth="1"/>
    <col min="4141" max="4141" width="3.5546875" customWidth="1"/>
    <col min="4142" max="4142" width="23.6640625" customWidth="1"/>
    <col min="4143" max="4143" width="21.33203125" customWidth="1"/>
    <col min="4363" max="4363" width="8.33203125" customWidth="1"/>
    <col min="4364" max="4364" width="10.33203125" customWidth="1"/>
    <col min="4365" max="4365" width="16.44140625" customWidth="1"/>
    <col min="4366" max="4370" width="3.6640625" customWidth="1"/>
    <col min="4371" max="4372" width="2.6640625" customWidth="1"/>
    <col min="4373" max="4373" width="4" customWidth="1"/>
    <col min="4374" max="4374" width="12.6640625" customWidth="1"/>
    <col min="4375" max="4378" width="3.6640625" customWidth="1"/>
    <col min="4379" max="4379" width="2.6640625" customWidth="1"/>
    <col min="4380" max="4380" width="3.33203125" customWidth="1"/>
    <col min="4381" max="4381" width="4" customWidth="1"/>
    <col min="4382" max="4382" width="12.6640625" customWidth="1"/>
    <col min="4383" max="4386" width="4" customWidth="1"/>
    <col min="4387" max="4388" width="2.6640625" customWidth="1"/>
    <col min="4389" max="4389" width="4.6640625" customWidth="1"/>
    <col min="4390" max="4390" width="20.109375" customWidth="1"/>
    <col min="4391" max="4391" width="3.6640625" customWidth="1"/>
    <col min="4392" max="4392" width="2.6640625" customWidth="1"/>
    <col min="4393" max="4393" width="2.88671875" customWidth="1"/>
    <col min="4394" max="4394" width="18.109375" customWidth="1"/>
    <col min="4395" max="4395" width="3.6640625" customWidth="1"/>
    <col min="4396" max="4396" width="2.6640625" customWidth="1"/>
    <col min="4397" max="4397" width="3.5546875" customWidth="1"/>
    <col min="4398" max="4398" width="23.6640625" customWidth="1"/>
    <col min="4399" max="4399" width="21.33203125" customWidth="1"/>
    <col min="4619" max="4619" width="8.33203125" customWidth="1"/>
    <col min="4620" max="4620" width="10.33203125" customWidth="1"/>
    <col min="4621" max="4621" width="16.44140625" customWidth="1"/>
    <col min="4622" max="4626" width="3.6640625" customWidth="1"/>
    <col min="4627" max="4628" width="2.6640625" customWidth="1"/>
    <col min="4629" max="4629" width="4" customWidth="1"/>
    <col min="4630" max="4630" width="12.6640625" customWidth="1"/>
    <col min="4631" max="4634" width="3.6640625" customWidth="1"/>
    <col min="4635" max="4635" width="2.6640625" customWidth="1"/>
    <col min="4636" max="4636" width="3.33203125" customWidth="1"/>
    <col min="4637" max="4637" width="4" customWidth="1"/>
    <col min="4638" max="4638" width="12.6640625" customWidth="1"/>
    <col min="4639" max="4642" width="4" customWidth="1"/>
    <col min="4643" max="4644" width="2.6640625" customWidth="1"/>
    <col min="4645" max="4645" width="4.6640625" customWidth="1"/>
    <col min="4646" max="4646" width="20.109375" customWidth="1"/>
    <col min="4647" max="4647" width="3.6640625" customWidth="1"/>
    <col min="4648" max="4648" width="2.6640625" customWidth="1"/>
    <col min="4649" max="4649" width="2.88671875" customWidth="1"/>
    <col min="4650" max="4650" width="18.109375" customWidth="1"/>
    <col min="4651" max="4651" width="3.6640625" customWidth="1"/>
    <col min="4652" max="4652" width="2.6640625" customWidth="1"/>
    <col min="4653" max="4653" width="3.5546875" customWidth="1"/>
    <col min="4654" max="4654" width="23.6640625" customWidth="1"/>
    <col min="4655" max="4655" width="21.33203125" customWidth="1"/>
    <col min="4875" max="4875" width="8.33203125" customWidth="1"/>
    <col min="4876" max="4876" width="10.33203125" customWidth="1"/>
    <col min="4877" max="4877" width="16.44140625" customWidth="1"/>
    <col min="4878" max="4882" width="3.6640625" customWidth="1"/>
    <col min="4883" max="4884" width="2.6640625" customWidth="1"/>
    <col min="4885" max="4885" width="4" customWidth="1"/>
    <col min="4886" max="4886" width="12.6640625" customWidth="1"/>
    <col min="4887" max="4890" width="3.6640625" customWidth="1"/>
    <col min="4891" max="4891" width="2.6640625" customWidth="1"/>
    <col min="4892" max="4892" width="3.33203125" customWidth="1"/>
    <col min="4893" max="4893" width="4" customWidth="1"/>
    <col min="4894" max="4894" width="12.6640625" customWidth="1"/>
    <col min="4895" max="4898" width="4" customWidth="1"/>
    <col min="4899" max="4900" width="2.6640625" customWidth="1"/>
    <col min="4901" max="4901" width="4.6640625" customWidth="1"/>
    <col min="4902" max="4902" width="20.109375" customWidth="1"/>
    <col min="4903" max="4903" width="3.6640625" customWidth="1"/>
    <col min="4904" max="4904" width="2.6640625" customWidth="1"/>
    <col min="4905" max="4905" width="2.88671875" customWidth="1"/>
    <col min="4906" max="4906" width="18.109375" customWidth="1"/>
    <col min="4907" max="4907" width="3.6640625" customWidth="1"/>
    <col min="4908" max="4908" width="2.6640625" customWidth="1"/>
    <col min="4909" max="4909" width="3.5546875" customWidth="1"/>
    <col min="4910" max="4910" width="23.6640625" customWidth="1"/>
    <col min="4911" max="4911" width="21.33203125" customWidth="1"/>
    <col min="5131" max="5131" width="8.33203125" customWidth="1"/>
    <col min="5132" max="5132" width="10.33203125" customWidth="1"/>
    <col min="5133" max="5133" width="16.44140625" customWidth="1"/>
    <col min="5134" max="5138" width="3.6640625" customWidth="1"/>
    <col min="5139" max="5140" width="2.6640625" customWidth="1"/>
    <col min="5141" max="5141" width="4" customWidth="1"/>
    <col min="5142" max="5142" width="12.6640625" customWidth="1"/>
    <col min="5143" max="5146" width="3.6640625" customWidth="1"/>
    <col min="5147" max="5147" width="2.6640625" customWidth="1"/>
    <col min="5148" max="5148" width="3.33203125" customWidth="1"/>
    <col min="5149" max="5149" width="4" customWidth="1"/>
    <col min="5150" max="5150" width="12.6640625" customWidth="1"/>
    <col min="5151" max="5154" width="4" customWidth="1"/>
    <col min="5155" max="5156" width="2.6640625" customWidth="1"/>
    <col min="5157" max="5157" width="4.6640625" customWidth="1"/>
    <col min="5158" max="5158" width="20.109375" customWidth="1"/>
    <col min="5159" max="5159" width="3.6640625" customWidth="1"/>
    <col min="5160" max="5160" width="2.6640625" customWidth="1"/>
    <col min="5161" max="5161" width="2.88671875" customWidth="1"/>
    <col min="5162" max="5162" width="18.109375" customWidth="1"/>
    <col min="5163" max="5163" width="3.6640625" customWidth="1"/>
    <col min="5164" max="5164" width="2.6640625" customWidth="1"/>
    <col min="5165" max="5165" width="3.5546875" customWidth="1"/>
    <col min="5166" max="5166" width="23.6640625" customWidth="1"/>
    <col min="5167" max="5167" width="21.33203125" customWidth="1"/>
    <col min="5387" max="5387" width="8.33203125" customWidth="1"/>
    <col min="5388" max="5388" width="10.33203125" customWidth="1"/>
    <col min="5389" max="5389" width="16.44140625" customWidth="1"/>
    <col min="5390" max="5394" width="3.6640625" customWidth="1"/>
    <col min="5395" max="5396" width="2.6640625" customWidth="1"/>
    <col min="5397" max="5397" width="4" customWidth="1"/>
    <col min="5398" max="5398" width="12.6640625" customWidth="1"/>
    <col min="5399" max="5402" width="3.6640625" customWidth="1"/>
    <col min="5403" max="5403" width="2.6640625" customWidth="1"/>
    <col min="5404" max="5404" width="3.33203125" customWidth="1"/>
    <col min="5405" max="5405" width="4" customWidth="1"/>
    <col min="5406" max="5406" width="12.6640625" customWidth="1"/>
    <col min="5407" max="5410" width="4" customWidth="1"/>
    <col min="5411" max="5412" width="2.6640625" customWidth="1"/>
    <col min="5413" max="5413" width="4.6640625" customWidth="1"/>
    <col min="5414" max="5414" width="20.109375" customWidth="1"/>
    <col min="5415" max="5415" width="3.6640625" customWidth="1"/>
    <col min="5416" max="5416" width="2.6640625" customWidth="1"/>
    <col min="5417" max="5417" width="2.88671875" customWidth="1"/>
    <col min="5418" max="5418" width="18.109375" customWidth="1"/>
    <col min="5419" max="5419" width="3.6640625" customWidth="1"/>
    <col min="5420" max="5420" width="2.6640625" customWidth="1"/>
    <col min="5421" max="5421" width="3.5546875" customWidth="1"/>
    <col min="5422" max="5422" width="23.6640625" customWidth="1"/>
    <col min="5423" max="5423" width="21.33203125" customWidth="1"/>
    <col min="5643" max="5643" width="8.33203125" customWidth="1"/>
    <col min="5644" max="5644" width="10.33203125" customWidth="1"/>
    <col min="5645" max="5645" width="16.44140625" customWidth="1"/>
    <col min="5646" max="5650" width="3.6640625" customWidth="1"/>
    <col min="5651" max="5652" width="2.6640625" customWidth="1"/>
    <col min="5653" max="5653" width="4" customWidth="1"/>
    <col min="5654" max="5654" width="12.6640625" customWidth="1"/>
    <col min="5655" max="5658" width="3.6640625" customWidth="1"/>
    <col min="5659" max="5659" width="2.6640625" customWidth="1"/>
    <col min="5660" max="5660" width="3.33203125" customWidth="1"/>
    <col min="5661" max="5661" width="4" customWidth="1"/>
    <col min="5662" max="5662" width="12.6640625" customWidth="1"/>
    <col min="5663" max="5666" width="4" customWidth="1"/>
    <col min="5667" max="5668" width="2.6640625" customWidth="1"/>
    <col min="5669" max="5669" width="4.6640625" customWidth="1"/>
    <col min="5670" max="5670" width="20.109375" customWidth="1"/>
    <col min="5671" max="5671" width="3.6640625" customWidth="1"/>
    <col min="5672" max="5672" width="2.6640625" customWidth="1"/>
    <col min="5673" max="5673" width="2.88671875" customWidth="1"/>
    <col min="5674" max="5674" width="18.109375" customWidth="1"/>
    <col min="5675" max="5675" width="3.6640625" customWidth="1"/>
    <col min="5676" max="5676" width="2.6640625" customWidth="1"/>
    <col min="5677" max="5677" width="3.5546875" customWidth="1"/>
    <col min="5678" max="5678" width="23.6640625" customWidth="1"/>
    <col min="5679" max="5679" width="21.33203125" customWidth="1"/>
    <col min="5899" max="5899" width="8.33203125" customWidth="1"/>
    <col min="5900" max="5900" width="10.33203125" customWidth="1"/>
    <col min="5901" max="5901" width="16.44140625" customWidth="1"/>
    <col min="5902" max="5906" width="3.6640625" customWidth="1"/>
    <col min="5907" max="5908" width="2.6640625" customWidth="1"/>
    <col min="5909" max="5909" width="4" customWidth="1"/>
    <col min="5910" max="5910" width="12.6640625" customWidth="1"/>
    <col min="5911" max="5914" width="3.6640625" customWidth="1"/>
    <col min="5915" max="5915" width="2.6640625" customWidth="1"/>
    <col min="5916" max="5916" width="3.33203125" customWidth="1"/>
    <col min="5917" max="5917" width="4" customWidth="1"/>
    <col min="5918" max="5918" width="12.6640625" customWidth="1"/>
    <col min="5919" max="5922" width="4" customWidth="1"/>
    <col min="5923" max="5924" width="2.6640625" customWidth="1"/>
    <col min="5925" max="5925" width="4.6640625" customWidth="1"/>
    <col min="5926" max="5926" width="20.109375" customWidth="1"/>
    <col min="5927" max="5927" width="3.6640625" customWidth="1"/>
    <col min="5928" max="5928" width="2.6640625" customWidth="1"/>
    <col min="5929" max="5929" width="2.88671875" customWidth="1"/>
    <col min="5930" max="5930" width="18.109375" customWidth="1"/>
    <col min="5931" max="5931" width="3.6640625" customWidth="1"/>
    <col min="5932" max="5932" width="2.6640625" customWidth="1"/>
    <col min="5933" max="5933" width="3.5546875" customWidth="1"/>
    <col min="5934" max="5934" width="23.6640625" customWidth="1"/>
    <col min="5935" max="5935" width="21.33203125" customWidth="1"/>
    <col min="6155" max="6155" width="8.33203125" customWidth="1"/>
    <col min="6156" max="6156" width="10.33203125" customWidth="1"/>
    <col min="6157" max="6157" width="16.44140625" customWidth="1"/>
    <col min="6158" max="6162" width="3.6640625" customWidth="1"/>
    <col min="6163" max="6164" width="2.6640625" customWidth="1"/>
    <col min="6165" max="6165" width="4" customWidth="1"/>
    <col min="6166" max="6166" width="12.6640625" customWidth="1"/>
    <col min="6167" max="6170" width="3.6640625" customWidth="1"/>
    <col min="6171" max="6171" width="2.6640625" customWidth="1"/>
    <col min="6172" max="6172" width="3.33203125" customWidth="1"/>
    <col min="6173" max="6173" width="4" customWidth="1"/>
    <col min="6174" max="6174" width="12.6640625" customWidth="1"/>
    <col min="6175" max="6178" width="4" customWidth="1"/>
    <col min="6179" max="6180" width="2.6640625" customWidth="1"/>
    <col min="6181" max="6181" width="4.6640625" customWidth="1"/>
    <col min="6182" max="6182" width="20.109375" customWidth="1"/>
    <col min="6183" max="6183" width="3.6640625" customWidth="1"/>
    <col min="6184" max="6184" width="2.6640625" customWidth="1"/>
    <col min="6185" max="6185" width="2.88671875" customWidth="1"/>
    <col min="6186" max="6186" width="18.109375" customWidth="1"/>
    <col min="6187" max="6187" width="3.6640625" customWidth="1"/>
    <col min="6188" max="6188" width="2.6640625" customWidth="1"/>
    <col min="6189" max="6189" width="3.5546875" customWidth="1"/>
    <col min="6190" max="6190" width="23.6640625" customWidth="1"/>
    <col min="6191" max="6191" width="21.33203125" customWidth="1"/>
    <col min="6411" max="6411" width="8.33203125" customWidth="1"/>
    <col min="6412" max="6412" width="10.33203125" customWidth="1"/>
    <col min="6413" max="6413" width="16.44140625" customWidth="1"/>
    <col min="6414" max="6418" width="3.6640625" customWidth="1"/>
    <col min="6419" max="6420" width="2.6640625" customWidth="1"/>
    <col min="6421" max="6421" width="4" customWidth="1"/>
    <col min="6422" max="6422" width="12.6640625" customWidth="1"/>
    <col min="6423" max="6426" width="3.6640625" customWidth="1"/>
    <col min="6427" max="6427" width="2.6640625" customWidth="1"/>
    <col min="6428" max="6428" width="3.33203125" customWidth="1"/>
    <col min="6429" max="6429" width="4" customWidth="1"/>
    <col min="6430" max="6430" width="12.6640625" customWidth="1"/>
    <col min="6431" max="6434" width="4" customWidth="1"/>
    <col min="6435" max="6436" width="2.6640625" customWidth="1"/>
    <col min="6437" max="6437" width="4.6640625" customWidth="1"/>
    <col min="6438" max="6438" width="20.109375" customWidth="1"/>
    <col min="6439" max="6439" width="3.6640625" customWidth="1"/>
    <col min="6440" max="6440" width="2.6640625" customWidth="1"/>
    <col min="6441" max="6441" width="2.88671875" customWidth="1"/>
    <col min="6442" max="6442" width="18.109375" customWidth="1"/>
    <col min="6443" max="6443" width="3.6640625" customWidth="1"/>
    <col min="6444" max="6444" width="2.6640625" customWidth="1"/>
    <col min="6445" max="6445" width="3.5546875" customWidth="1"/>
    <col min="6446" max="6446" width="23.6640625" customWidth="1"/>
    <col min="6447" max="6447" width="21.33203125" customWidth="1"/>
    <col min="6667" max="6667" width="8.33203125" customWidth="1"/>
    <col min="6668" max="6668" width="10.33203125" customWidth="1"/>
    <col min="6669" max="6669" width="16.44140625" customWidth="1"/>
    <col min="6670" max="6674" width="3.6640625" customWidth="1"/>
    <col min="6675" max="6676" width="2.6640625" customWidth="1"/>
    <col min="6677" max="6677" width="4" customWidth="1"/>
    <col min="6678" max="6678" width="12.6640625" customWidth="1"/>
    <col min="6679" max="6682" width="3.6640625" customWidth="1"/>
    <col min="6683" max="6683" width="2.6640625" customWidth="1"/>
    <col min="6684" max="6684" width="3.33203125" customWidth="1"/>
    <col min="6685" max="6685" width="4" customWidth="1"/>
    <col min="6686" max="6686" width="12.6640625" customWidth="1"/>
    <col min="6687" max="6690" width="4" customWidth="1"/>
    <col min="6691" max="6692" width="2.6640625" customWidth="1"/>
    <col min="6693" max="6693" width="4.6640625" customWidth="1"/>
    <col min="6694" max="6694" width="20.109375" customWidth="1"/>
    <col min="6695" max="6695" width="3.6640625" customWidth="1"/>
    <col min="6696" max="6696" width="2.6640625" customWidth="1"/>
    <col min="6697" max="6697" width="2.88671875" customWidth="1"/>
    <col min="6698" max="6698" width="18.109375" customWidth="1"/>
    <col min="6699" max="6699" width="3.6640625" customWidth="1"/>
    <col min="6700" max="6700" width="2.6640625" customWidth="1"/>
    <col min="6701" max="6701" width="3.5546875" customWidth="1"/>
    <col min="6702" max="6702" width="23.6640625" customWidth="1"/>
    <col min="6703" max="6703" width="21.33203125" customWidth="1"/>
    <col min="6923" max="6923" width="8.33203125" customWidth="1"/>
    <col min="6924" max="6924" width="10.33203125" customWidth="1"/>
    <col min="6925" max="6925" width="16.44140625" customWidth="1"/>
    <col min="6926" max="6930" width="3.6640625" customWidth="1"/>
    <col min="6931" max="6932" width="2.6640625" customWidth="1"/>
    <col min="6933" max="6933" width="4" customWidth="1"/>
    <col min="6934" max="6934" width="12.6640625" customWidth="1"/>
    <col min="6935" max="6938" width="3.6640625" customWidth="1"/>
    <col min="6939" max="6939" width="2.6640625" customWidth="1"/>
    <col min="6940" max="6940" width="3.33203125" customWidth="1"/>
    <col min="6941" max="6941" width="4" customWidth="1"/>
    <col min="6942" max="6942" width="12.6640625" customWidth="1"/>
    <col min="6943" max="6946" width="4" customWidth="1"/>
    <col min="6947" max="6948" width="2.6640625" customWidth="1"/>
    <col min="6949" max="6949" width="4.6640625" customWidth="1"/>
    <col min="6950" max="6950" width="20.109375" customWidth="1"/>
    <col min="6951" max="6951" width="3.6640625" customWidth="1"/>
    <col min="6952" max="6952" width="2.6640625" customWidth="1"/>
    <col min="6953" max="6953" width="2.88671875" customWidth="1"/>
    <col min="6954" max="6954" width="18.109375" customWidth="1"/>
    <col min="6955" max="6955" width="3.6640625" customWidth="1"/>
    <col min="6956" max="6956" width="2.6640625" customWidth="1"/>
    <col min="6957" max="6957" width="3.5546875" customWidth="1"/>
    <col min="6958" max="6958" width="23.6640625" customWidth="1"/>
    <col min="6959" max="6959" width="21.33203125" customWidth="1"/>
    <col min="7179" max="7179" width="8.33203125" customWidth="1"/>
    <col min="7180" max="7180" width="10.33203125" customWidth="1"/>
    <col min="7181" max="7181" width="16.44140625" customWidth="1"/>
    <col min="7182" max="7186" width="3.6640625" customWidth="1"/>
    <col min="7187" max="7188" width="2.6640625" customWidth="1"/>
    <col min="7189" max="7189" width="4" customWidth="1"/>
    <col min="7190" max="7190" width="12.6640625" customWidth="1"/>
    <col min="7191" max="7194" width="3.6640625" customWidth="1"/>
    <col min="7195" max="7195" width="2.6640625" customWidth="1"/>
    <col min="7196" max="7196" width="3.33203125" customWidth="1"/>
    <col min="7197" max="7197" width="4" customWidth="1"/>
    <col min="7198" max="7198" width="12.6640625" customWidth="1"/>
    <col min="7199" max="7202" width="4" customWidth="1"/>
    <col min="7203" max="7204" width="2.6640625" customWidth="1"/>
    <col min="7205" max="7205" width="4.6640625" customWidth="1"/>
    <col min="7206" max="7206" width="20.109375" customWidth="1"/>
    <col min="7207" max="7207" width="3.6640625" customWidth="1"/>
    <col min="7208" max="7208" width="2.6640625" customWidth="1"/>
    <col min="7209" max="7209" width="2.88671875" customWidth="1"/>
    <col min="7210" max="7210" width="18.109375" customWidth="1"/>
    <col min="7211" max="7211" width="3.6640625" customWidth="1"/>
    <col min="7212" max="7212" width="2.6640625" customWidth="1"/>
    <col min="7213" max="7213" width="3.5546875" customWidth="1"/>
    <col min="7214" max="7214" width="23.6640625" customWidth="1"/>
    <col min="7215" max="7215" width="21.33203125" customWidth="1"/>
    <col min="7435" max="7435" width="8.33203125" customWidth="1"/>
    <col min="7436" max="7436" width="10.33203125" customWidth="1"/>
    <col min="7437" max="7437" width="16.44140625" customWidth="1"/>
    <col min="7438" max="7442" width="3.6640625" customWidth="1"/>
    <col min="7443" max="7444" width="2.6640625" customWidth="1"/>
    <col min="7445" max="7445" width="4" customWidth="1"/>
    <col min="7446" max="7446" width="12.6640625" customWidth="1"/>
    <col min="7447" max="7450" width="3.6640625" customWidth="1"/>
    <col min="7451" max="7451" width="2.6640625" customWidth="1"/>
    <col min="7452" max="7452" width="3.33203125" customWidth="1"/>
    <col min="7453" max="7453" width="4" customWidth="1"/>
    <col min="7454" max="7454" width="12.6640625" customWidth="1"/>
    <col min="7455" max="7458" width="4" customWidth="1"/>
    <col min="7459" max="7460" width="2.6640625" customWidth="1"/>
    <col min="7461" max="7461" width="4.6640625" customWidth="1"/>
    <col min="7462" max="7462" width="20.109375" customWidth="1"/>
    <col min="7463" max="7463" width="3.6640625" customWidth="1"/>
    <col min="7464" max="7464" width="2.6640625" customWidth="1"/>
    <col min="7465" max="7465" width="2.88671875" customWidth="1"/>
    <col min="7466" max="7466" width="18.109375" customWidth="1"/>
    <col min="7467" max="7467" width="3.6640625" customWidth="1"/>
    <col min="7468" max="7468" width="2.6640625" customWidth="1"/>
    <col min="7469" max="7469" width="3.5546875" customWidth="1"/>
    <col min="7470" max="7470" width="23.6640625" customWidth="1"/>
    <col min="7471" max="7471" width="21.33203125" customWidth="1"/>
    <col min="7691" max="7691" width="8.33203125" customWidth="1"/>
    <col min="7692" max="7692" width="10.33203125" customWidth="1"/>
    <col min="7693" max="7693" width="16.44140625" customWidth="1"/>
    <col min="7694" max="7698" width="3.6640625" customWidth="1"/>
    <col min="7699" max="7700" width="2.6640625" customWidth="1"/>
    <col min="7701" max="7701" width="4" customWidth="1"/>
    <col min="7702" max="7702" width="12.6640625" customWidth="1"/>
    <col min="7703" max="7706" width="3.6640625" customWidth="1"/>
    <col min="7707" max="7707" width="2.6640625" customWidth="1"/>
    <col min="7708" max="7708" width="3.33203125" customWidth="1"/>
    <col min="7709" max="7709" width="4" customWidth="1"/>
    <col min="7710" max="7710" width="12.6640625" customWidth="1"/>
    <col min="7711" max="7714" width="4" customWidth="1"/>
    <col min="7715" max="7716" width="2.6640625" customWidth="1"/>
    <col min="7717" max="7717" width="4.6640625" customWidth="1"/>
    <col min="7718" max="7718" width="20.109375" customWidth="1"/>
    <col min="7719" max="7719" width="3.6640625" customWidth="1"/>
    <col min="7720" max="7720" width="2.6640625" customWidth="1"/>
    <col min="7721" max="7721" width="2.88671875" customWidth="1"/>
    <col min="7722" max="7722" width="18.109375" customWidth="1"/>
    <col min="7723" max="7723" width="3.6640625" customWidth="1"/>
    <col min="7724" max="7724" width="2.6640625" customWidth="1"/>
    <col min="7725" max="7725" width="3.5546875" customWidth="1"/>
    <col min="7726" max="7726" width="23.6640625" customWidth="1"/>
    <col min="7727" max="7727" width="21.33203125" customWidth="1"/>
    <col min="7947" max="7947" width="8.33203125" customWidth="1"/>
    <col min="7948" max="7948" width="10.33203125" customWidth="1"/>
    <col min="7949" max="7949" width="16.44140625" customWidth="1"/>
    <col min="7950" max="7954" width="3.6640625" customWidth="1"/>
    <col min="7955" max="7956" width="2.6640625" customWidth="1"/>
    <col min="7957" max="7957" width="4" customWidth="1"/>
    <col min="7958" max="7958" width="12.6640625" customWidth="1"/>
    <col min="7959" max="7962" width="3.6640625" customWidth="1"/>
    <col min="7963" max="7963" width="2.6640625" customWidth="1"/>
    <col min="7964" max="7964" width="3.33203125" customWidth="1"/>
    <col min="7965" max="7965" width="4" customWidth="1"/>
    <col min="7966" max="7966" width="12.6640625" customWidth="1"/>
    <col min="7967" max="7970" width="4" customWidth="1"/>
    <col min="7971" max="7972" width="2.6640625" customWidth="1"/>
    <col min="7973" max="7973" width="4.6640625" customWidth="1"/>
    <col min="7974" max="7974" width="20.109375" customWidth="1"/>
    <col min="7975" max="7975" width="3.6640625" customWidth="1"/>
    <col min="7976" max="7976" width="2.6640625" customWidth="1"/>
    <col min="7977" max="7977" width="2.88671875" customWidth="1"/>
    <col min="7978" max="7978" width="18.109375" customWidth="1"/>
    <col min="7979" max="7979" width="3.6640625" customWidth="1"/>
    <col min="7980" max="7980" width="2.6640625" customWidth="1"/>
    <col min="7981" max="7981" width="3.5546875" customWidth="1"/>
    <col min="7982" max="7982" width="23.6640625" customWidth="1"/>
    <col min="7983" max="7983" width="21.33203125" customWidth="1"/>
    <col min="8203" max="8203" width="8.33203125" customWidth="1"/>
    <col min="8204" max="8204" width="10.33203125" customWidth="1"/>
    <col min="8205" max="8205" width="16.44140625" customWidth="1"/>
    <col min="8206" max="8210" width="3.6640625" customWidth="1"/>
    <col min="8211" max="8212" width="2.6640625" customWidth="1"/>
    <col min="8213" max="8213" width="4" customWidth="1"/>
    <col min="8214" max="8214" width="12.6640625" customWidth="1"/>
    <col min="8215" max="8218" width="3.6640625" customWidth="1"/>
    <col min="8219" max="8219" width="2.6640625" customWidth="1"/>
    <col min="8220" max="8220" width="3.33203125" customWidth="1"/>
    <col min="8221" max="8221" width="4" customWidth="1"/>
    <col min="8222" max="8222" width="12.6640625" customWidth="1"/>
    <col min="8223" max="8226" width="4" customWidth="1"/>
    <col min="8227" max="8228" width="2.6640625" customWidth="1"/>
    <col min="8229" max="8229" width="4.6640625" customWidth="1"/>
    <col min="8230" max="8230" width="20.109375" customWidth="1"/>
    <col min="8231" max="8231" width="3.6640625" customWidth="1"/>
    <col min="8232" max="8232" width="2.6640625" customWidth="1"/>
    <col min="8233" max="8233" width="2.88671875" customWidth="1"/>
    <col min="8234" max="8234" width="18.109375" customWidth="1"/>
    <col min="8235" max="8235" width="3.6640625" customWidth="1"/>
    <col min="8236" max="8236" width="2.6640625" customWidth="1"/>
    <col min="8237" max="8237" width="3.5546875" customWidth="1"/>
    <col min="8238" max="8238" width="23.6640625" customWidth="1"/>
    <col min="8239" max="8239" width="21.33203125" customWidth="1"/>
    <col min="8459" max="8459" width="8.33203125" customWidth="1"/>
    <col min="8460" max="8460" width="10.33203125" customWidth="1"/>
    <col min="8461" max="8461" width="16.44140625" customWidth="1"/>
    <col min="8462" max="8466" width="3.6640625" customWidth="1"/>
    <col min="8467" max="8468" width="2.6640625" customWidth="1"/>
    <col min="8469" max="8469" width="4" customWidth="1"/>
    <col min="8470" max="8470" width="12.6640625" customWidth="1"/>
    <col min="8471" max="8474" width="3.6640625" customWidth="1"/>
    <col min="8475" max="8475" width="2.6640625" customWidth="1"/>
    <col min="8476" max="8476" width="3.33203125" customWidth="1"/>
    <col min="8477" max="8477" width="4" customWidth="1"/>
    <col min="8478" max="8478" width="12.6640625" customWidth="1"/>
    <col min="8479" max="8482" width="4" customWidth="1"/>
    <col min="8483" max="8484" width="2.6640625" customWidth="1"/>
    <col min="8485" max="8485" width="4.6640625" customWidth="1"/>
    <col min="8486" max="8486" width="20.109375" customWidth="1"/>
    <col min="8487" max="8487" width="3.6640625" customWidth="1"/>
    <col min="8488" max="8488" width="2.6640625" customWidth="1"/>
    <col min="8489" max="8489" width="2.88671875" customWidth="1"/>
    <col min="8490" max="8490" width="18.109375" customWidth="1"/>
    <col min="8491" max="8491" width="3.6640625" customWidth="1"/>
    <col min="8492" max="8492" width="2.6640625" customWidth="1"/>
    <col min="8493" max="8493" width="3.5546875" customWidth="1"/>
    <col min="8494" max="8494" width="23.6640625" customWidth="1"/>
    <col min="8495" max="8495" width="21.33203125" customWidth="1"/>
    <col min="8715" max="8715" width="8.33203125" customWidth="1"/>
    <col min="8716" max="8716" width="10.33203125" customWidth="1"/>
    <col min="8717" max="8717" width="16.44140625" customWidth="1"/>
    <col min="8718" max="8722" width="3.6640625" customWidth="1"/>
    <col min="8723" max="8724" width="2.6640625" customWidth="1"/>
    <col min="8725" max="8725" width="4" customWidth="1"/>
    <col min="8726" max="8726" width="12.6640625" customWidth="1"/>
    <col min="8727" max="8730" width="3.6640625" customWidth="1"/>
    <col min="8731" max="8731" width="2.6640625" customWidth="1"/>
    <col min="8732" max="8732" width="3.33203125" customWidth="1"/>
    <col min="8733" max="8733" width="4" customWidth="1"/>
    <col min="8734" max="8734" width="12.6640625" customWidth="1"/>
    <col min="8735" max="8738" width="4" customWidth="1"/>
    <col min="8739" max="8740" width="2.6640625" customWidth="1"/>
    <col min="8741" max="8741" width="4.6640625" customWidth="1"/>
    <col min="8742" max="8742" width="20.109375" customWidth="1"/>
    <col min="8743" max="8743" width="3.6640625" customWidth="1"/>
    <col min="8744" max="8744" width="2.6640625" customWidth="1"/>
    <col min="8745" max="8745" width="2.88671875" customWidth="1"/>
    <col min="8746" max="8746" width="18.109375" customWidth="1"/>
    <col min="8747" max="8747" width="3.6640625" customWidth="1"/>
    <col min="8748" max="8748" width="2.6640625" customWidth="1"/>
    <col min="8749" max="8749" width="3.5546875" customWidth="1"/>
    <col min="8750" max="8750" width="23.6640625" customWidth="1"/>
    <col min="8751" max="8751" width="21.33203125" customWidth="1"/>
    <col min="8971" max="8971" width="8.33203125" customWidth="1"/>
    <col min="8972" max="8972" width="10.33203125" customWidth="1"/>
    <col min="8973" max="8973" width="16.44140625" customWidth="1"/>
    <col min="8974" max="8978" width="3.6640625" customWidth="1"/>
    <col min="8979" max="8980" width="2.6640625" customWidth="1"/>
    <col min="8981" max="8981" width="4" customWidth="1"/>
    <col min="8982" max="8982" width="12.6640625" customWidth="1"/>
    <col min="8983" max="8986" width="3.6640625" customWidth="1"/>
    <col min="8987" max="8987" width="2.6640625" customWidth="1"/>
    <col min="8988" max="8988" width="3.33203125" customWidth="1"/>
    <col min="8989" max="8989" width="4" customWidth="1"/>
    <col min="8990" max="8990" width="12.6640625" customWidth="1"/>
    <col min="8991" max="8994" width="4" customWidth="1"/>
    <col min="8995" max="8996" width="2.6640625" customWidth="1"/>
    <col min="8997" max="8997" width="4.6640625" customWidth="1"/>
    <col min="8998" max="8998" width="20.109375" customWidth="1"/>
    <col min="8999" max="8999" width="3.6640625" customWidth="1"/>
    <col min="9000" max="9000" width="2.6640625" customWidth="1"/>
    <col min="9001" max="9001" width="2.88671875" customWidth="1"/>
    <col min="9002" max="9002" width="18.109375" customWidth="1"/>
    <col min="9003" max="9003" width="3.6640625" customWidth="1"/>
    <col min="9004" max="9004" width="2.6640625" customWidth="1"/>
    <col min="9005" max="9005" width="3.5546875" customWidth="1"/>
    <col min="9006" max="9006" width="23.6640625" customWidth="1"/>
    <col min="9007" max="9007" width="21.33203125" customWidth="1"/>
    <col min="9227" max="9227" width="8.33203125" customWidth="1"/>
    <col min="9228" max="9228" width="10.33203125" customWidth="1"/>
    <col min="9229" max="9229" width="16.44140625" customWidth="1"/>
    <col min="9230" max="9234" width="3.6640625" customWidth="1"/>
    <col min="9235" max="9236" width="2.6640625" customWidth="1"/>
    <col min="9237" max="9237" width="4" customWidth="1"/>
    <col min="9238" max="9238" width="12.6640625" customWidth="1"/>
    <col min="9239" max="9242" width="3.6640625" customWidth="1"/>
    <col min="9243" max="9243" width="2.6640625" customWidth="1"/>
    <col min="9244" max="9244" width="3.33203125" customWidth="1"/>
    <col min="9245" max="9245" width="4" customWidth="1"/>
    <col min="9246" max="9246" width="12.6640625" customWidth="1"/>
    <col min="9247" max="9250" width="4" customWidth="1"/>
    <col min="9251" max="9252" width="2.6640625" customWidth="1"/>
    <col min="9253" max="9253" width="4.6640625" customWidth="1"/>
    <col min="9254" max="9254" width="20.109375" customWidth="1"/>
    <col min="9255" max="9255" width="3.6640625" customWidth="1"/>
    <col min="9256" max="9256" width="2.6640625" customWidth="1"/>
    <col min="9257" max="9257" width="2.88671875" customWidth="1"/>
    <col min="9258" max="9258" width="18.109375" customWidth="1"/>
    <col min="9259" max="9259" width="3.6640625" customWidth="1"/>
    <col min="9260" max="9260" width="2.6640625" customWidth="1"/>
    <col min="9261" max="9261" width="3.5546875" customWidth="1"/>
    <col min="9262" max="9262" width="23.6640625" customWidth="1"/>
    <col min="9263" max="9263" width="21.33203125" customWidth="1"/>
    <col min="9483" max="9483" width="8.33203125" customWidth="1"/>
    <col min="9484" max="9484" width="10.33203125" customWidth="1"/>
    <col min="9485" max="9485" width="16.44140625" customWidth="1"/>
    <col min="9486" max="9490" width="3.6640625" customWidth="1"/>
    <col min="9491" max="9492" width="2.6640625" customWidth="1"/>
    <col min="9493" max="9493" width="4" customWidth="1"/>
    <col min="9494" max="9494" width="12.6640625" customWidth="1"/>
    <col min="9495" max="9498" width="3.6640625" customWidth="1"/>
    <col min="9499" max="9499" width="2.6640625" customWidth="1"/>
    <col min="9500" max="9500" width="3.33203125" customWidth="1"/>
    <col min="9501" max="9501" width="4" customWidth="1"/>
    <col min="9502" max="9502" width="12.6640625" customWidth="1"/>
    <col min="9503" max="9506" width="4" customWidth="1"/>
    <col min="9507" max="9508" width="2.6640625" customWidth="1"/>
    <col min="9509" max="9509" width="4.6640625" customWidth="1"/>
    <col min="9510" max="9510" width="20.109375" customWidth="1"/>
    <col min="9511" max="9511" width="3.6640625" customWidth="1"/>
    <col min="9512" max="9512" width="2.6640625" customWidth="1"/>
    <col min="9513" max="9513" width="2.88671875" customWidth="1"/>
    <col min="9514" max="9514" width="18.109375" customWidth="1"/>
    <col min="9515" max="9515" width="3.6640625" customWidth="1"/>
    <col min="9516" max="9516" width="2.6640625" customWidth="1"/>
    <col min="9517" max="9517" width="3.5546875" customWidth="1"/>
    <col min="9518" max="9518" width="23.6640625" customWidth="1"/>
    <col min="9519" max="9519" width="21.33203125" customWidth="1"/>
    <col min="9739" max="9739" width="8.33203125" customWidth="1"/>
    <col min="9740" max="9740" width="10.33203125" customWidth="1"/>
    <col min="9741" max="9741" width="16.44140625" customWidth="1"/>
    <col min="9742" max="9746" width="3.6640625" customWidth="1"/>
    <col min="9747" max="9748" width="2.6640625" customWidth="1"/>
    <col min="9749" max="9749" width="4" customWidth="1"/>
    <col min="9750" max="9750" width="12.6640625" customWidth="1"/>
    <col min="9751" max="9754" width="3.6640625" customWidth="1"/>
    <col min="9755" max="9755" width="2.6640625" customWidth="1"/>
    <col min="9756" max="9756" width="3.33203125" customWidth="1"/>
    <col min="9757" max="9757" width="4" customWidth="1"/>
    <col min="9758" max="9758" width="12.6640625" customWidth="1"/>
    <col min="9759" max="9762" width="4" customWidth="1"/>
    <col min="9763" max="9764" width="2.6640625" customWidth="1"/>
    <col min="9765" max="9765" width="4.6640625" customWidth="1"/>
    <col min="9766" max="9766" width="20.109375" customWidth="1"/>
    <col min="9767" max="9767" width="3.6640625" customWidth="1"/>
    <col min="9768" max="9768" width="2.6640625" customWidth="1"/>
    <col min="9769" max="9769" width="2.88671875" customWidth="1"/>
    <col min="9770" max="9770" width="18.109375" customWidth="1"/>
    <col min="9771" max="9771" width="3.6640625" customWidth="1"/>
    <col min="9772" max="9772" width="2.6640625" customWidth="1"/>
    <col min="9773" max="9773" width="3.5546875" customWidth="1"/>
    <col min="9774" max="9774" width="23.6640625" customWidth="1"/>
    <col min="9775" max="9775" width="21.33203125" customWidth="1"/>
    <col min="9995" max="9995" width="8.33203125" customWidth="1"/>
    <col min="9996" max="9996" width="10.33203125" customWidth="1"/>
    <col min="9997" max="9997" width="16.44140625" customWidth="1"/>
    <col min="9998" max="10002" width="3.6640625" customWidth="1"/>
    <col min="10003" max="10004" width="2.6640625" customWidth="1"/>
    <col min="10005" max="10005" width="4" customWidth="1"/>
    <col min="10006" max="10006" width="12.6640625" customWidth="1"/>
    <col min="10007" max="10010" width="3.6640625" customWidth="1"/>
    <col min="10011" max="10011" width="2.6640625" customWidth="1"/>
    <col min="10012" max="10012" width="3.33203125" customWidth="1"/>
    <col min="10013" max="10013" width="4" customWidth="1"/>
    <col min="10014" max="10014" width="12.6640625" customWidth="1"/>
    <col min="10015" max="10018" width="4" customWidth="1"/>
    <col min="10019" max="10020" width="2.6640625" customWidth="1"/>
    <col min="10021" max="10021" width="4.6640625" customWidth="1"/>
    <col min="10022" max="10022" width="20.109375" customWidth="1"/>
    <col min="10023" max="10023" width="3.6640625" customWidth="1"/>
    <col min="10024" max="10024" width="2.6640625" customWidth="1"/>
    <col min="10025" max="10025" width="2.88671875" customWidth="1"/>
    <col min="10026" max="10026" width="18.109375" customWidth="1"/>
    <col min="10027" max="10027" width="3.6640625" customWidth="1"/>
    <col min="10028" max="10028" width="2.6640625" customWidth="1"/>
    <col min="10029" max="10029" width="3.5546875" customWidth="1"/>
    <col min="10030" max="10030" width="23.6640625" customWidth="1"/>
    <col min="10031" max="10031" width="21.33203125" customWidth="1"/>
    <col min="10251" max="10251" width="8.33203125" customWidth="1"/>
    <col min="10252" max="10252" width="10.33203125" customWidth="1"/>
    <col min="10253" max="10253" width="16.44140625" customWidth="1"/>
    <col min="10254" max="10258" width="3.6640625" customWidth="1"/>
    <col min="10259" max="10260" width="2.6640625" customWidth="1"/>
    <col min="10261" max="10261" width="4" customWidth="1"/>
    <col min="10262" max="10262" width="12.6640625" customWidth="1"/>
    <col min="10263" max="10266" width="3.6640625" customWidth="1"/>
    <col min="10267" max="10267" width="2.6640625" customWidth="1"/>
    <col min="10268" max="10268" width="3.33203125" customWidth="1"/>
    <col min="10269" max="10269" width="4" customWidth="1"/>
    <col min="10270" max="10270" width="12.6640625" customWidth="1"/>
    <col min="10271" max="10274" width="4" customWidth="1"/>
    <col min="10275" max="10276" width="2.6640625" customWidth="1"/>
    <col min="10277" max="10277" width="4.6640625" customWidth="1"/>
    <col min="10278" max="10278" width="20.109375" customWidth="1"/>
    <col min="10279" max="10279" width="3.6640625" customWidth="1"/>
    <col min="10280" max="10280" width="2.6640625" customWidth="1"/>
    <col min="10281" max="10281" width="2.88671875" customWidth="1"/>
    <col min="10282" max="10282" width="18.109375" customWidth="1"/>
    <col min="10283" max="10283" width="3.6640625" customWidth="1"/>
    <col min="10284" max="10284" width="2.6640625" customWidth="1"/>
    <col min="10285" max="10285" width="3.5546875" customWidth="1"/>
    <col min="10286" max="10286" width="23.6640625" customWidth="1"/>
    <col min="10287" max="10287" width="21.33203125" customWidth="1"/>
    <col min="10507" max="10507" width="8.33203125" customWidth="1"/>
    <col min="10508" max="10508" width="10.33203125" customWidth="1"/>
    <col min="10509" max="10509" width="16.44140625" customWidth="1"/>
    <col min="10510" max="10514" width="3.6640625" customWidth="1"/>
    <col min="10515" max="10516" width="2.6640625" customWidth="1"/>
    <col min="10517" max="10517" width="4" customWidth="1"/>
    <col min="10518" max="10518" width="12.6640625" customWidth="1"/>
    <col min="10519" max="10522" width="3.6640625" customWidth="1"/>
    <col min="10523" max="10523" width="2.6640625" customWidth="1"/>
    <col min="10524" max="10524" width="3.33203125" customWidth="1"/>
    <col min="10525" max="10525" width="4" customWidth="1"/>
    <col min="10526" max="10526" width="12.6640625" customWidth="1"/>
    <col min="10527" max="10530" width="4" customWidth="1"/>
    <col min="10531" max="10532" width="2.6640625" customWidth="1"/>
    <col min="10533" max="10533" width="4.6640625" customWidth="1"/>
    <col min="10534" max="10534" width="20.109375" customWidth="1"/>
    <col min="10535" max="10535" width="3.6640625" customWidth="1"/>
    <col min="10536" max="10536" width="2.6640625" customWidth="1"/>
    <col min="10537" max="10537" width="2.88671875" customWidth="1"/>
    <col min="10538" max="10538" width="18.109375" customWidth="1"/>
    <col min="10539" max="10539" width="3.6640625" customWidth="1"/>
    <col min="10540" max="10540" width="2.6640625" customWidth="1"/>
    <col min="10541" max="10541" width="3.5546875" customWidth="1"/>
    <col min="10542" max="10542" width="23.6640625" customWidth="1"/>
    <col min="10543" max="10543" width="21.33203125" customWidth="1"/>
    <col min="10763" max="10763" width="8.33203125" customWidth="1"/>
    <col min="10764" max="10764" width="10.33203125" customWidth="1"/>
    <col min="10765" max="10765" width="16.44140625" customWidth="1"/>
    <col min="10766" max="10770" width="3.6640625" customWidth="1"/>
    <col min="10771" max="10772" width="2.6640625" customWidth="1"/>
    <col min="10773" max="10773" width="4" customWidth="1"/>
    <col min="10774" max="10774" width="12.6640625" customWidth="1"/>
    <col min="10775" max="10778" width="3.6640625" customWidth="1"/>
    <col min="10779" max="10779" width="2.6640625" customWidth="1"/>
    <col min="10780" max="10780" width="3.33203125" customWidth="1"/>
    <col min="10781" max="10781" width="4" customWidth="1"/>
    <col min="10782" max="10782" width="12.6640625" customWidth="1"/>
    <col min="10783" max="10786" width="4" customWidth="1"/>
    <col min="10787" max="10788" width="2.6640625" customWidth="1"/>
    <col min="10789" max="10789" width="4.6640625" customWidth="1"/>
    <col min="10790" max="10790" width="20.109375" customWidth="1"/>
    <col min="10791" max="10791" width="3.6640625" customWidth="1"/>
    <col min="10792" max="10792" width="2.6640625" customWidth="1"/>
    <col min="10793" max="10793" width="2.88671875" customWidth="1"/>
    <col min="10794" max="10794" width="18.109375" customWidth="1"/>
    <col min="10795" max="10795" width="3.6640625" customWidth="1"/>
    <col min="10796" max="10796" width="2.6640625" customWidth="1"/>
    <col min="10797" max="10797" width="3.5546875" customWidth="1"/>
    <col min="10798" max="10798" width="23.6640625" customWidth="1"/>
    <col min="10799" max="10799" width="21.33203125" customWidth="1"/>
    <col min="11019" max="11019" width="8.33203125" customWidth="1"/>
    <col min="11020" max="11020" width="10.33203125" customWidth="1"/>
    <col min="11021" max="11021" width="16.44140625" customWidth="1"/>
    <col min="11022" max="11026" width="3.6640625" customWidth="1"/>
    <col min="11027" max="11028" width="2.6640625" customWidth="1"/>
    <col min="11029" max="11029" width="4" customWidth="1"/>
    <col min="11030" max="11030" width="12.6640625" customWidth="1"/>
    <col min="11031" max="11034" width="3.6640625" customWidth="1"/>
    <col min="11035" max="11035" width="2.6640625" customWidth="1"/>
    <col min="11036" max="11036" width="3.33203125" customWidth="1"/>
    <col min="11037" max="11037" width="4" customWidth="1"/>
    <col min="11038" max="11038" width="12.6640625" customWidth="1"/>
    <col min="11039" max="11042" width="4" customWidth="1"/>
    <col min="11043" max="11044" width="2.6640625" customWidth="1"/>
    <col min="11045" max="11045" width="4.6640625" customWidth="1"/>
    <col min="11046" max="11046" width="20.109375" customWidth="1"/>
    <col min="11047" max="11047" width="3.6640625" customWidth="1"/>
    <col min="11048" max="11048" width="2.6640625" customWidth="1"/>
    <col min="11049" max="11049" width="2.88671875" customWidth="1"/>
    <col min="11050" max="11050" width="18.109375" customWidth="1"/>
    <col min="11051" max="11051" width="3.6640625" customWidth="1"/>
    <col min="11052" max="11052" width="2.6640625" customWidth="1"/>
    <col min="11053" max="11053" width="3.5546875" customWidth="1"/>
    <col min="11054" max="11054" width="23.6640625" customWidth="1"/>
    <col min="11055" max="11055" width="21.33203125" customWidth="1"/>
    <col min="11275" max="11275" width="8.33203125" customWidth="1"/>
    <col min="11276" max="11276" width="10.33203125" customWidth="1"/>
    <col min="11277" max="11277" width="16.44140625" customWidth="1"/>
    <col min="11278" max="11282" width="3.6640625" customWidth="1"/>
    <col min="11283" max="11284" width="2.6640625" customWidth="1"/>
    <col min="11285" max="11285" width="4" customWidth="1"/>
    <col min="11286" max="11286" width="12.6640625" customWidth="1"/>
    <col min="11287" max="11290" width="3.6640625" customWidth="1"/>
    <col min="11291" max="11291" width="2.6640625" customWidth="1"/>
    <col min="11292" max="11292" width="3.33203125" customWidth="1"/>
    <col min="11293" max="11293" width="4" customWidth="1"/>
    <col min="11294" max="11294" width="12.6640625" customWidth="1"/>
    <col min="11295" max="11298" width="4" customWidth="1"/>
    <col min="11299" max="11300" width="2.6640625" customWidth="1"/>
    <col min="11301" max="11301" width="4.6640625" customWidth="1"/>
    <col min="11302" max="11302" width="20.109375" customWidth="1"/>
    <col min="11303" max="11303" width="3.6640625" customWidth="1"/>
    <col min="11304" max="11304" width="2.6640625" customWidth="1"/>
    <col min="11305" max="11305" width="2.88671875" customWidth="1"/>
    <col min="11306" max="11306" width="18.109375" customWidth="1"/>
    <col min="11307" max="11307" width="3.6640625" customWidth="1"/>
    <col min="11308" max="11308" width="2.6640625" customWidth="1"/>
    <col min="11309" max="11309" width="3.5546875" customWidth="1"/>
    <col min="11310" max="11310" width="23.6640625" customWidth="1"/>
    <col min="11311" max="11311" width="21.33203125" customWidth="1"/>
    <col min="11531" max="11531" width="8.33203125" customWidth="1"/>
    <col min="11532" max="11532" width="10.33203125" customWidth="1"/>
    <col min="11533" max="11533" width="16.44140625" customWidth="1"/>
    <col min="11534" max="11538" width="3.6640625" customWidth="1"/>
    <col min="11539" max="11540" width="2.6640625" customWidth="1"/>
    <col min="11541" max="11541" width="4" customWidth="1"/>
    <col min="11542" max="11542" width="12.6640625" customWidth="1"/>
    <col min="11543" max="11546" width="3.6640625" customWidth="1"/>
    <col min="11547" max="11547" width="2.6640625" customWidth="1"/>
    <col min="11548" max="11548" width="3.33203125" customWidth="1"/>
    <col min="11549" max="11549" width="4" customWidth="1"/>
    <col min="11550" max="11550" width="12.6640625" customWidth="1"/>
    <col min="11551" max="11554" width="4" customWidth="1"/>
    <col min="11555" max="11556" width="2.6640625" customWidth="1"/>
    <col min="11557" max="11557" width="4.6640625" customWidth="1"/>
    <col min="11558" max="11558" width="20.109375" customWidth="1"/>
    <col min="11559" max="11559" width="3.6640625" customWidth="1"/>
    <col min="11560" max="11560" width="2.6640625" customWidth="1"/>
    <col min="11561" max="11561" width="2.88671875" customWidth="1"/>
    <col min="11562" max="11562" width="18.109375" customWidth="1"/>
    <col min="11563" max="11563" width="3.6640625" customWidth="1"/>
    <col min="11564" max="11564" width="2.6640625" customWidth="1"/>
    <col min="11565" max="11565" width="3.5546875" customWidth="1"/>
    <col min="11566" max="11566" width="23.6640625" customWidth="1"/>
    <col min="11567" max="11567" width="21.33203125" customWidth="1"/>
    <col min="11787" max="11787" width="8.33203125" customWidth="1"/>
    <col min="11788" max="11788" width="10.33203125" customWidth="1"/>
    <col min="11789" max="11789" width="16.44140625" customWidth="1"/>
    <col min="11790" max="11794" width="3.6640625" customWidth="1"/>
    <col min="11795" max="11796" width="2.6640625" customWidth="1"/>
    <col min="11797" max="11797" width="4" customWidth="1"/>
    <col min="11798" max="11798" width="12.6640625" customWidth="1"/>
    <col min="11799" max="11802" width="3.6640625" customWidth="1"/>
    <col min="11803" max="11803" width="2.6640625" customWidth="1"/>
    <col min="11804" max="11804" width="3.33203125" customWidth="1"/>
    <col min="11805" max="11805" width="4" customWidth="1"/>
    <col min="11806" max="11806" width="12.6640625" customWidth="1"/>
    <col min="11807" max="11810" width="4" customWidth="1"/>
    <col min="11811" max="11812" width="2.6640625" customWidth="1"/>
    <col min="11813" max="11813" width="4.6640625" customWidth="1"/>
    <col min="11814" max="11814" width="20.109375" customWidth="1"/>
    <col min="11815" max="11815" width="3.6640625" customWidth="1"/>
    <col min="11816" max="11816" width="2.6640625" customWidth="1"/>
    <col min="11817" max="11817" width="2.88671875" customWidth="1"/>
    <col min="11818" max="11818" width="18.109375" customWidth="1"/>
    <col min="11819" max="11819" width="3.6640625" customWidth="1"/>
    <col min="11820" max="11820" width="2.6640625" customWidth="1"/>
    <col min="11821" max="11821" width="3.5546875" customWidth="1"/>
    <col min="11822" max="11822" width="23.6640625" customWidth="1"/>
    <col min="11823" max="11823" width="21.33203125" customWidth="1"/>
    <col min="12043" max="12043" width="8.33203125" customWidth="1"/>
    <col min="12044" max="12044" width="10.33203125" customWidth="1"/>
    <col min="12045" max="12045" width="16.44140625" customWidth="1"/>
    <col min="12046" max="12050" width="3.6640625" customWidth="1"/>
    <col min="12051" max="12052" width="2.6640625" customWidth="1"/>
    <col min="12053" max="12053" width="4" customWidth="1"/>
    <col min="12054" max="12054" width="12.6640625" customWidth="1"/>
    <col min="12055" max="12058" width="3.6640625" customWidth="1"/>
    <col min="12059" max="12059" width="2.6640625" customWidth="1"/>
    <col min="12060" max="12060" width="3.33203125" customWidth="1"/>
    <col min="12061" max="12061" width="4" customWidth="1"/>
    <col min="12062" max="12062" width="12.6640625" customWidth="1"/>
    <col min="12063" max="12066" width="4" customWidth="1"/>
    <col min="12067" max="12068" width="2.6640625" customWidth="1"/>
    <col min="12069" max="12069" width="4.6640625" customWidth="1"/>
    <col min="12070" max="12070" width="20.109375" customWidth="1"/>
    <col min="12071" max="12071" width="3.6640625" customWidth="1"/>
    <col min="12072" max="12072" width="2.6640625" customWidth="1"/>
    <col min="12073" max="12073" width="2.88671875" customWidth="1"/>
    <col min="12074" max="12074" width="18.109375" customWidth="1"/>
    <col min="12075" max="12075" width="3.6640625" customWidth="1"/>
    <col min="12076" max="12076" width="2.6640625" customWidth="1"/>
    <col min="12077" max="12077" width="3.5546875" customWidth="1"/>
    <col min="12078" max="12078" width="23.6640625" customWidth="1"/>
    <col min="12079" max="12079" width="21.33203125" customWidth="1"/>
    <col min="12299" max="12299" width="8.33203125" customWidth="1"/>
    <col min="12300" max="12300" width="10.33203125" customWidth="1"/>
    <col min="12301" max="12301" width="16.44140625" customWidth="1"/>
    <col min="12302" max="12306" width="3.6640625" customWidth="1"/>
    <col min="12307" max="12308" width="2.6640625" customWidth="1"/>
    <col min="12309" max="12309" width="4" customWidth="1"/>
    <col min="12310" max="12310" width="12.6640625" customWidth="1"/>
    <col min="12311" max="12314" width="3.6640625" customWidth="1"/>
    <col min="12315" max="12315" width="2.6640625" customWidth="1"/>
    <col min="12316" max="12316" width="3.33203125" customWidth="1"/>
    <col min="12317" max="12317" width="4" customWidth="1"/>
    <col min="12318" max="12318" width="12.6640625" customWidth="1"/>
    <col min="12319" max="12322" width="4" customWidth="1"/>
    <col min="12323" max="12324" width="2.6640625" customWidth="1"/>
    <col min="12325" max="12325" width="4.6640625" customWidth="1"/>
    <col min="12326" max="12326" width="20.109375" customWidth="1"/>
    <col min="12327" max="12327" width="3.6640625" customWidth="1"/>
    <col min="12328" max="12328" width="2.6640625" customWidth="1"/>
    <col min="12329" max="12329" width="2.88671875" customWidth="1"/>
    <col min="12330" max="12330" width="18.109375" customWidth="1"/>
    <col min="12331" max="12331" width="3.6640625" customWidth="1"/>
    <col min="12332" max="12332" width="2.6640625" customWidth="1"/>
    <col min="12333" max="12333" width="3.5546875" customWidth="1"/>
    <col min="12334" max="12334" width="23.6640625" customWidth="1"/>
    <col min="12335" max="12335" width="21.33203125" customWidth="1"/>
    <col min="12555" max="12555" width="8.33203125" customWidth="1"/>
    <col min="12556" max="12556" width="10.33203125" customWidth="1"/>
    <col min="12557" max="12557" width="16.44140625" customWidth="1"/>
    <col min="12558" max="12562" width="3.6640625" customWidth="1"/>
    <col min="12563" max="12564" width="2.6640625" customWidth="1"/>
    <col min="12565" max="12565" width="4" customWidth="1"/>
    <col min="12566" max="12566" width="12.6640625" customWidth="1"/>
    <col min="12567" max="12570" width="3.6640625" customWidth="1"/>
    <col min="12571" max="12571" width="2.6640625" customWidth="1"/>
    <col min="12572" max="12572" width="3.33203125" customWidth="1"/>
    <col min="12573" max="12573" width="4" customWidth="1"/>
    <col min="12574" max="12574" width="12.6640625" customWidth="1"/>
    <col min="12575" max="12578" width="4" customWidth="1"/>
    <col min="12579" max="12580" width="2.6640625" customWidth="1"/>
    <col min="12581" max="12581" width="4.6640625" customWidth="1"/>
    <col min="12582" max="12582" width="20.109375" customWidth="1"/>
    <col min="12583" max="12583" width="3.6640625" customWidth="1"/>
    <col min="12584" max="12584" width="2.6640625" customWidth="1"/>
    <col min="12585" max="12585" width="2.88671875" customWidth="1"/>
    <col min="12586" max="12586" width="18.109375" customWidth="1"/>
    <col min="12587" max="12587" width="3.6640625" customWidth="1"/>
    <col min="12588" max="12588" width="2.6640625" customWidth="1"/>
    <col min="12589" max="12589" width="3.5546875" customWidth="1"/>
    <col min="12590" max="12590" width="23.6640625" customWidth="1"/>
    <col min="12591" max="12591" width="21.33203125" customWidth="1"/>
    <col min="12811" max="12811" width="8.33203125" customWidth="1"/>
    <col min="12812" max="12812" width="10.33203125" customWidth="1"/>
    <col min="12813" max="12813" width="16.44140625" customWidth="1"/>
    <col min="12814" max="12818" width="3.6640625" customWidth="1"/>
    <col min="12819" max="12820" width="2.6640625" customWidth="1"/>
    <col min="12821" max="12821" width="4" customWidth="1"/>
    <col min="12822" max="12822" width="12.6640625" customWidth="1"/>
    <col min="12823" max="12826" width="3.6640625" customWidth="1"/>
    <col min="12827" max="12827" width="2.6640625" customWidth="1"/>
    <col min="12828" max="12828" width="3.33203125" customWidth="1"/>
    <col min="12829" max="12829" width="4" customWidth="1"/>
    <col min="12830" max="12830" width="12.6640625" customWidth="1"/>
    <col min="12831" max="12834" width="4" customWidth="1"/>
    <col min="12835" max="12836" width="2.6640625" customWidth="1"/>
    <col min="12837" max="12837" width="4.6640625" customWidth="1"/>
    <col min="12838" max="12838" width="20.109375" customWidth="1"/>
    <col min="12839" max="12839" width="3.6640625" customWidth="1"/>
    <col min="12840" max="12840" width="2.6640625" customWidth="1"/>
    <col min="12841" max="12841" width="2.88671875" customWidth="1"/>
    <col min="12842" max="12842" width="18.109375" customWidth="1"/>
    <col min="12843" max="12843" width="3.6640625" customWidth="1"/>
    <col min="12844" max="12844" width="2.6640625" customWidth="1"/>
    <col min="12845" max="12845" width="3.5546875" customWidth="1"/>
    <col min="12846" max="12846" width="23.6640625" customWidth="1"/>
    <col min="12847" max="12847" width="21.33203125" customWidth="1"/>
    <col min="13067" max="13067" width="8.33203125" customWidth="1"/>
    <col min="13068" max="13068" width="10.33203125" customWidth="1"/>
    <col min="13069" max="13069" width="16.44140625" customWidth="1"/>
    <col min="13070" max="13074" width="3.6640625" customWidth="1"/>
    <col min="13075" max="13076" width="2.6640625" customWidth="1"/>
    <col min="13077" max="13077" width="4" customWidth="1"/>
    <col min="13078" max="13078" width="12.6640625" customWidth="1"/>
    <col min="13079" max="13082" width="3.6640625" customWidth="1"/>
    <col min="13083" max="13083" width="2.6640625" customWidth="1"/>
    <col min="13084" max="13084" width="3.33203125" customWidth="1"/>
    <col min="13085" max="13085" width="4" customWidth="1"/>
    <col min="13086" max="13086" width="12.6640625" customWidth="1"/>
    <col min="13087" max="13090" width="4" customWidth="1"/>
    <col min="13091" max="13092" width="2.6640625" customWidth="1"/>
    <col min="13093" max="13093" width="4.6640625" customWidth="1"/>
    <col min="13094" max="13094" width="20.109375" customWidth="1"/>
    <col min="13095" max="13095" width="3.6640625" customWidth="1"/>
    <col min="13096" max="13096" width="2.6640625" customWidth="1"/>
    <col min="13097" max="13097" width="2.88671875" customWidth="1"/>
    <col min="13098" max="13098" width="18.109375" customWidth="1"/>
    <col min="13099" max="13099" width="3.6640625" customWidth="1"/>
    <col min="13100" max="13100" width="2.6640625" customWidth="1"/>
    <col min="13101" max="13101" width="3.5546875" customWidth="1"/>
    <col min="13102" max="13102" width="23.6640625" customWidth="1"/>
    <col min="13103" max="13103" width="21.33203125" customWidth="1"/>
    <col min="13323" max="13323" width="8.33203125" customWidth="1"/>
    <col min="13324" max="13324" width="10.33203125" customWidth="1"/>
    <col min="13325" max="13325" width="16.44140625" customWidth="1"/>
    <col min="13326" max="13330" width="3.6640625" customWidth="1"/>
    <col min="13331" max="13332" width="2.6640625" customWidth="1"/>
    <col min="13333" max="13333" width="4" customWidth="1"/>
    <col min="13334" max="13334" width="12.6640625" customWidth="1"/>
    <col min="13335" max="13338" width="3.6640625" customWidth="1"/>
    <col min="13339" max="13339" width="2.6640625" customWidth="1"/>
    <col min="13340" max="13340" width="3.33203125" customWidth="1"/>
    <col min="13341" max="13341" width="4" customWidth="1"/>
    <col min="13342" max="13342" width="12.6640625" customWidth="1"/>
    <col min="13343" max="13346" width="4" customWidth="1"/>
    <col min="13347" max="13348" width="2.6640625" customWidth="1"/>
    <col min="13349" max="13349" width="4.6640625" customWidth="1"/>
    <col min="13350" max="13350" width="20.109375" customWidth="1"/>
    <col min="13351" max="13351" width="3.6640625" customWidth="1"/>
    <col min="13352" max="13352" width="2.6640625" customWidth="1"/>
    <col min="13353" max="13353" width="2.88671875" customWidth="1"/>
    <col min="13354" max="13354" width="18.109375" customWidth="1"/>
    <col min="13355" max="13355" width="3.6640625" customWidth="1"/>
    <col min="13356" max="13356" width="2.6640625" customWidth="1"/>
    <col min="13357" max="13357" width="3.5546875" customWidth="1"/>
    <col min="13358" max="13358" width="23.6640625" customWidth="1"/>
    <col min="13359" max="13359" width="21.33203125" customWidth="1"/>
    <col min="13579" max="13579" width="8.33203125" customWidth="1"/>
    <col min="13580" max="13580" width="10.33203125" customWidth="1"/>
    <col min="13581" max="13581" width="16.44140625" customWidth="1"/>
    <col min="13582" max="13586" width="3.6640625" customWidth="1"/>
    <col min="13587" max="13588" width="2.6640625" customWidth="1"/>
    <col min="13589" max="13589" width="4" customWidth="1"/>
    <col min="13590" max="13590" width="12.6640625" customWidth="1"/>
    <col min="13591" max="13594" width="3.6640625" customWidth="1"/>
    <col min="13595" max="13595" width="2.6640625" customWidth="1"/>
    <col min="13596" max="13596" width="3.33203125" customWidth="1"/>
    <col min="13597" max="13597" width="4" customWidth="1"/>
    <col min="13598" max="13598" width="12.6640625" customWidth="1"/>
    <col min="13599" max="13602" width="4" customWidth="1"/>
    <col min="13603" max="13604" width="2.6640625" customWidth="1"/>
    <col min="13605" max="13605" width="4.6640625" customWidth="1"/>
    <col min="13606" max="13606" width="20.109375" customWidth="1"/>
    <col min="13607" max="13607" width="3.6640625" customWidth="1"/>
    <col min="13608" max="13608" width="2.6640625" customWidth="1"/>
    <col min="13609" max="13609" width="2.88671875" customWidth="1"/>
    <col min="13610" max="13610" width="18.109375" customWidth="1"/>
    <col min="13611" max="13611" width="3.6640625" customWidth="1"/>
    <col min="13612" max="13612" width="2.6640625" customWidth="1"/>
    <col min="13613" max="13613" width="3.5546875" customWidth="1"/>
    <col min="13614" max="13614" width="23.6640625" customWidth="1"/>
    <col min="13615" max="13615" width="21.33203125" customWidth="1"/>
    <col min="13835" max="13835" width="8.33203125" customWidth="1"/>
    <col min="13836" max="13836" width="10.33203125" customWidth="1"/>
    <col min="13837" max="13837" width="16.44140625" customWidth="1"/>
    <col min="13838" max="13842" width="3.6640625" customWidth="1"/>
    <col min="13843" max="13844" width="2.6640625" customWidth="1"/>
    <col min="13845" max="13845" width="4" customWidth="1"/>
    <col min="13846" max="13846" width="12.6640625" customWidth="1"/>
    <col min="13847" max="13850" width="3.6640625" customWidth="1"/>
    <col min="13851" max="13851" width="2.6640625" customWidth="1"/>
    <col min="13852" max="13852" width="3.33203125" customWidth="1"/>
    <col min="13853" max="13853" width="4" customWidth="1"/>
    <col min="13854" max="13854" width="12.6640625" customWidth="1"/>
    <col min="13855" max="13858" width="4" customWidth="1"/>
    <col min="13859" max="13860" width="2.6640625" customWidth="1"/>
    <col min="13861" max="13861" width="4.6640625" customWidth="1"/>
    <col min="13862" max="13862" width="20.109375" customWidth="1"/>
    <col min="13863" max="13863" width="3.6640625" customWidth="1"/>
    <col min="13864" max="13864" width="2.6640625" customWidth="1"/>
    <col min="13865" max="13865" width="2.88671875" customWidth="1"/>
    <col min="13866" max="13866" width="18.109375" customWidth="1"/>
    <col min="13867" max="13867" width="3.6640625" customWidth="1"/>
    <col min="13868" max="13868" width="2.6640625" customWidth="1"/>
    <col min="13869" max="13869" width="3.5546875" customWidth="1"/>
    <col min="13870" max="13870" width="23.6640625" customWidth="1"/>
    <col min="13871" max="13871" width="21.33203125" customWidth="1"/>
    <col min="14091" max="14091" width="8.33203125" customWidth="1"/>
    <col min="14092" max="14092" width="10.33203125" customWidth="1"/>
    <col min="14093" max="14093" width="16.44140625" customWidth="1"/>
    <col min="14094" max="14098" width="3.6640625" customWidth="1"/>
    <col min="14099" max="14100" width="2.6640625" customWidth="1"/>
    <col min="14101" max="14101" width="4" customWidth="1"/>
    <col min="14102" max="14102" width="12.6640625" customWidth="1"/>
    <col min="14103" max="14106" width="3.6640625" customWidth="1"/>
    <col min="14107" max="14107" width="2.6640625" customWidth="1"/>
    <col min="14108" max="14108" width="3.33203125" customWidth="1"/>
    <col min="14109" max="14109" width="4" customWidth="1"/>
    <col min="14110" max="14110" width="12.6640625" customWidth="1"/>
    <col min="14111" max="14114" width="4" customWidth="1"/>
    <col min="14115" max="14116" width="2.6640625" customWidth="1"/>
    <col min="14117" max="14117" width="4.6640625" customWidth="1"/>
    <col min="14118" max="14118" width="20.109375" customWidth="1"/>
    <col min="14119" max="14119" width="3.6640625" customWidth="1"/>
    <col min="14120" max="14120" width="2.6640625" customWidth="1"/>
    <col min="14121" max="14121" width="2.88671875" customWidth="1"/>
    <col min="14122" max="14122" width="18.109375" customWidth="1"/>
    <col min="14123" max="14123" width="3.6640625" customWidth="1"/>
    <col min="14124" max="14124" width="2.6640625" customWidth="1"/>
    <col min="14125" max="14125" width="3.5546875" customWidth="1"/>
    <col min="14126" max="14126" width="23.6640625" customWidth="1"/>
    <col min="14127" max="14127" width="21.33203125" customWidth="1"/>
    <col min="14347" max="14347" width="8.33203125" customWidth="1"/>
    <col min="14348" max="14348" width="10.33203125" customWidth="1"/>
    <col min="14349" max="14349" width="16.44140625" customWidth="1"/>
    <col min="14350" max="14354" width="3.6640625" customWidth="1"/>
    <col min="14355" max="14356" width="2.6640625" customWidth="1"/>
    <col min="14357" max="14357" width="4" customWidth="1"/>
    <col min="14358" max="14358" width="12.6640625" customWidth="1"/>
    <col min="14359" max="14362" width="3.6640625" customWidth="1"/>
    <col min="14363" max="14363" width="2.6640625" customWidth="1"/>
    <col min="14364" max="14364" width="3.33203125" customWidth="1"/>
    <col min="14365" max="14365" width="4" customWidth="1"/>
    <col min="14366" max="14366" width="12.6640625" customWidth="1"/>
    <col min="14367" max="14370" width="4" customWidth="1"/>
    <col min="14371" max="14372" width="2.6640625" customWidth="1"/>
    <col min="14373" max="14373" width="4.6640625" customWidth="1"/>
    <col min="14374" max="14374" width="20.109375" customWidth="1"/>
    <col min="14375" max="14375" width="3.6640625" customWidth="1"/>
    <col min="14376" max="14376" width="2.6640625" customWidth="1"/>
    <col min="14377" max="14377" width="2.88671875" customWidth="1"/>
    <col min="14378" max="14378" width="18.109375" customWidth="1"/>
    <col min="14379" max="14379" width="3.6640625" customWidth="1"/>
    <col min="14380" max="14380" width="2.6640625" customWidth="1"/>
    <col min="14381" max="14381" width="3.5546875" customWidth="1"/>
    <col min="14382" max="14382" width="23.6640625" customWidth="1"/>
    <col min="14383" max="14383" width="21.33203125" customWidth="1"/>
    <col min="14603" max="14603" width="8.33203125" customWidth="1"/>
    <col min="14604" max="14604" width="10.33203125" customWidth="1"/>
    <col min="14605" max="14605" width="16.44140625" customWidth="1"/>
    <col min="14606" max="14610" width="3.6640625" customWidth="1"/>
    <col min="14611" max="14612" width="2.6640625" customWidth="1"/>
    <col min="14613" max="14613" width="4" customWidth="1"/>
    <col min="14614" max="14614" width="12.6640625" customWidth="1"/>
    <col min="14615" max="14618" width="3.6640625" customWidth="1"/>
    <col min="14619" max="14619" width="2.6640625" customWidth="1"/>
    <col min="14620" max="14620" width="3.33203125" customWidth="1"/>
    <col min="14621" max="14621" width="4" customWidth="1"/>
    <col min="14622" max="14622" width="12.6640625" customWidth="1"/>
    <col min="14623" max="14626" width="4" customWidth="1"/>
    <col min="14627" max="14628" width="2.6640625" customWidth="1"/>
    <col min="14629" max="14629" width="4.6640625" customWidth="1"/>
    <col min="14630" max="14630" width="20.109375" customWidth="1"/>
    <col min="14631" max="14631" width="3.6640625" customWidth="1"/>
    <col min="14632" max="14632" width="2.6640625" customWidth="1"/>
    <col min="14633" max="14633" width="2.88671875" customWidth="1"/>
    <col min="14634" max="14634" width="18.109375" customWidth="1"/>
    <col min="14635" max="14635" width="3.6640625" customWidth="1"/>
    <col min="14636" max="14636" width="2.6640625" customWidth="1"/>
    <col min="14637" max="14637" width="3.5546875" customWidth="1"/>
    <col min="14638" max="14638" width="23.6640625" customWidth="1"/>
    <col min="14639" max="14639" width="21.33203125" customWidth="1"/>
    <col min="14859" max="14859" width="8.33203125" customWidth="1"/>
    <col min="14860" max="14860" width="10.33203125" customWidth="1"/>
    <col min="14861" max="14861" width="16.44140625" customWidth="1"/>
    <col min="14862" max="14866" width="3.6640625" customWidth="1"/>
    <col min="14867" max="14868" width="2.6640625" customWidth="1"/>
    <col min="14869" max="14869" width="4" customWidth="1"/>
    <col min="14870" max="14870" width="12.6640625" customWidth="1"/>
    <col min="14871" max="14874" width="3.6640625" customWidth="1"/>
    <col min="14875" max="14875" width="2.6640625" customWidth="1"/>
    <col min="14876" max="14876" width="3.33203125" customWidth="1"/>
    <col min="14877" max="14877" width="4" customWidth="1"/>
    <col min="14878" max="14878" width="12.6640625" customWidth="1"/>
    <col min="14879" max="14882" width="4" customWidth="1"/>
    <col min="14883" max="14884" width="2.6640625" customWidth="1"/>
    <col min="14885" max="14885" width="4.6640625" customWidth="1"/>
    <col min="14886" max="14886" width="20.109375" customWidth="1"/>
    <col min="14887" max="14887" width="3.6640625" customWidth="1"/>
    <col min="14888" max="14888" width="2.6640625" customWidth="1"/>
    <col min="14889" max="14889" width="2.88671875" customWidth="1"/>
    <col min="14890" max="14890" width="18.109375" customWidth="1"/>
    <col min="14891" max="14891" width="3.6640625" customWidth="1"/>
    <col min="14892" max="14892" width="2.6640625" customWidth="1"/>
    <col min="14893" max="14893" width="3.5546875" customWidth="1"/>
    <col min="14894" max="14894" width="23.6640625" customWidth="1"/>
    <col min="14895" max="14895" width="21.33203125" customWidth="1"/>
    <col min="15115" max="15115" width="8.33203125" customWidth="1"/>
    <col min="15116" max="15116" width="10.33203125" customWidth="1"/>
    <col min="15117" max="15117" width="16.44140625" customWidth="1"/>
    <col min="15118" max="15122" width="3.6640625" customWidth="1"/>
    <col min="15123" max="15124" width="2.6640625" customWidth="1"/>
    <col min="15125" max="15125" width="4" customWidth="1"/>
    <col min="15126" max="15126" width="12.6640625" customWidth="1"/>
    <col min="15127" max="15130" width="3.6640625" customWidth="1"/>
    <col min="15131" max="15131" width="2.6640625" customWidth="1"/>
    <col min="15132" max="15132" width="3.33203125" customWidth="1"/>
    <col min="15133" max="15133" width="4" customWidth="1"/>
    <col min="15134" max="15134" width="12.6640625" customWidth="1"/>
    <col min="15135" max="15138" width="4" customWidth="1"/>
    <col min="15139" max="15140" width="2.6640625" customWidth="1"/>
    <col min="15141" max="15141" width="4.6640625" customWidth="1"/>
    <col min="15142" max="15142" width="20.109375" customWidth="1"/>
    <col min="15143" max="15143" width="3.6640625" customWidth="1"/>
    <col min="15144" max="15144" width="2.6640625" customWidth="1"/>
    <col min="15145" max="15145" width="2.88671875" customWidth="1"/>
    <col min="15146" max="15146" width="18.109375" customWidth="1"/>
    <col min="15147" max="15147" width="3.6640625" customWidth="1"/>
    <col min="15148" max="15148" width="2.6640625" customWidth="1"/>
    <col min="15149" max="15149" width="3.5546875" customWidth="1"/>
    <col min="15150" max="15150" width="23.6640625" customWidth="1"/>
    <col min="15151" max="15151" width="21.33203125" customWidth="1"/>
    <col min="15371" max="15371" width="8.33203125" customWidth="1"/>
    <col min="15372" max="15372" width="10.33203125" customWidth="1"/>
    <col min="15373" max="15373" width="16.44140625" customWidth="1"/>
    <col min="15374" max="15378" width="3.6640625" customWidth="1"/>
    <col min="15379" max="15380" width="2.6640625" customWidth="1"/>
    <col min="15381" max="15381" width="4" customWidth="1"/>
    <col min="15382" max="15382" width="12.6640625" customWidth="1"/>
    <col min="15383" max="15386" width="3.6640625" customWidth="1"/>
    <col min="15387" max="15387" width="2.6640625" customWidth="1"/>
    <col min="15388" max="15388" width="3.33203125" customWidth="1"/>
    <col min="15389" max="15389" width="4" customWidth="1"/>
    <col min="15390" max="15390" width="12.6640625" customWidth="1"/>
    <col min="15391" max="15394" width="4" customWidth="1"/>
    <col min="15395" max="15396" width="2.6640625" customWidth="1"/>
    <col min="15397" max="15397" width="4.6640625" customWidth="1"/>
    <col min="15398" max="15398" width="20.109375" customWidth="1"/>
    <col min="15399" max="15399" width="3.6640625" customWidth="1"/>
    <col min="15400" max="15400" width="2.6640625" customWidth="1"/>
    <col min="15401" max="15401" width="2.88671875" customWidth="1"/>
    <col min="15402" max="15402" width="18.109375" customWidth="1"/>
    <col min="15403" max="15403" width="3.6640625" customWidth="1"/>
    <col min="15404" max="15404" width="2.6640625" customWidth="1"/>
    <col min="15405" max="15405" width="3.5546875" customWidth="1"/>
    <col min="15406" max="15406" width="23.6640625" customWidth="1"/>
    <col min="15407" max="15407" width="21.33203125" customWidth="1"/>
    <col min="15627" max="15627" width="8.33203125" customWidth="1"/>
    <col min="15628" max="15628" width="10.33203125" customWidth="1"/>
    <col min="15629" max="15629" width="16.44140625" customWidth="1"/>
    <col min="15630" max="15634" width="3.6640625" customWidth="1"/>
    <col min="15635" max="15636" width="2.6640625" customWidth="1"/>
    <col min="15637" max="15637" width="4" customWidth="1"/>
    <col min="15638" max="15638" width="12.6640625" customWidth="1"/>
    <col min="15639" max="15642" width="3.6640625" customWidth="1"/>
    <col min="15643" max="15643" width="2.6640625" customWidth="1"/>
    <col min="15644" max="15644" width="3.33203125" customWidth="1"/>
    <col min="15645" max="15645" width="4" customWidth="1"/>
    <col min="15646" max="15646" width="12.6640625" customWidth="1"/>
    <col min="15647" max="15650" width="4" customWidth="1"/>
    <col min="15651" max="15652" width="2.6640625" customWidth="1"/>
    <col min="15653" max="15653" width="4.6640625" customWidth="1"/>
    <col min="15654" max="15654" width="20.109375" customWidth="1"/>
    <col min="15655" max="15655" width="3.6640625" customWidth="1"/>
    <col min="15656" max="15656" width="2.6640625" customWidth="1"/>
    <col min="15657" max="15657" width="2.88671875" customWidth="1"/>
    <col min="15658" max="15658" width="18.109375" customWidth="1"/>
    <col min="15659" max="15659" width="3.6640625" customWidth="1"/>
    <col min="15660" max="15660" width="2.6640625" customWidth="1"/>
    <col min="15661" max="15661" width="3.5546875" customWidth="1"/>
    <col min="15662" max="15662" width="23.6640625" customWidth="1"/>
    <col min="15663" max="15663" width="21.33203125" customWidth="1"/>
    <col min="15883" max="15883" width="8.33203125" customWidth="1"/>
    <col min="15884" max="15884" width="10.33203125" customWidth="1"/>
    <col min="15885" max="15885" width="16.44140625" customWidth="1"/>
    <col min="15886" max="15890" width="3.6640625" customWidth="1"/>
    <col min="15891" max="15892" width="2.6640625" customWidth="1"/>
    <col min="15893" max="15893" width="4" customWidth="1"/>
    <col min="15894" max="15894" width="12.6640625" customWidth="1"/>
    <col min="15895" max="15898" width="3.6640625" customWidth="1"/>
    <col min="15899" max="15899" width="2.6640625" customWidth="1"/>
    <col min="15900" max="15900" width="3.33203125" customWidth="1"/>
    <col min="15901" max="15901" width="4" customWidth="1"/>
    <col min="15902" max="15902" width="12.6640625" customWidth="1"/>
    <col min="15903" max="15906" width="4" customWidth="1"/>
    <col min="15907" max="15908" width="2.6640625" customWidth="1"/>
    <col min="15909" max="15909" width="4.6640625" customWidth="1"/>
    <col min="15910" max="15910" width="20.109375" customWidth="1"/>
    <col min="15911" max="15911" width="3.6640625" customWidth="1"/>
    <col min="15912" max="15912" width="2.6640625" customWidth="1"/>
    <col min="15913" max="15913" width="2.88671875" customWidth="1"/>
    <col min="15914" max="15914" width="18.109375" customWidth="1"/>
    <col min="15915" max="15915" width="3.6640625" customWidth="1"/>
    <col min="15916" max="15916" width="2.6640625" customWidth="1"/>
    <col min="15917" max="15917" width="3.5546875" customWidth="1"/>
    <col min="15918" max="15918" width="23.6640625" customWidth="1"/>
    <col min="15919" max="15919" width="21.33203125" customWidth="1"/>
    <col min="16139" max="16139" width="8.33203125" customWidth="1"/>
    <col min="16140" max="16140" width="10.33203125" customWidth="1"/>
    <col min="16141" max="16141" width="16.44140625" customWidth="1"/>
    <col min="16142" max="16146" width="3.6640625" customWidth="1"/>
    <col min="16147" max="16148" width="2.6640625" customWidth="1"/>
    <col min="16149" max="16149" width="4" customWidth="1"/>
    <col min="16150" max="16150" width="12.6640625" customWidth="1"/>
    <col min="16151" max="16154" width="3.6640625" customWidth="1"/>
    <col min="16155" max="16155" width="2.6640625" customWidth="1"/>
    <col min="16156" max="16156" width="3.33203125" customWidth="1"/>
    <col min="16157" max="16157" width="4" customWidth="1"/>
    <col min="16158" max="16158" width="12.6640625" customWidth="1"/>
    <col min="16159" max="16162" width="4" customWidth="1"/>
    <col min="16163" max="16164" width="2.6640625" customWidth="1"/>
    <col min="16165" max="16165" width="4.6640625" customWidth="1"/>
    <col min="16166" max="16166" width="20.109375" customWidth="1"/>
    <col min="16167" max="16167" width="3.6640625" customWidth="1"/>
    <col min="16168" max="16168" width="2.6640625" customWidth="1"/>
    <col min="16169" max="16169" width="2.88671875" customWidth="1"/>
    <col min="16170" max="16170" width="18.109375" customWidth="1"/>
    <col min="16171" max="16171" width="3.6640625" customWidth="1"/>
    <col min="16172" max="16172" width="2.6640625" customWidth="1"/>
    <col min="16173" max="16173" width="3.5546875" customWidth="1"/>
    <col min="16174" max="16174" width="23.6640625" customWidth="1"/>
    <col min="16175" max="16175" width="21.33203125" customWidth="1"/>
  </cols>
  <sheetData>
    <row r="1" spans="1:47" s="250" customFormat="1" ht="40.200000000000003" customHeight="1" thickBot="1" x14ac:dyDescent="0.7">
      <c r="A1" s="20"/>
      <c r="B1" s="17"/>
      <c r="C1" s="379" t="s">
        <v>308</v>
      </c>
      <c r="D1" s="350"/>
      <c r="E1" s="350"/>
      <c r="F1" s="350"/>
      <c r="G1" s="350"/>
      <c r="H1" s="785"/>
      <c r="I1" s="351"/>
      <c r="J1" s="350"/>
      <c r="K1" s="368"/>
      <c r="L1" s="252"/>
      <c r="M1" s="253"/>
      <c r="N1" s="252"/>
      <c r="O1" s="252"/>
      <c r="P1" s="252"/>
      <c r="Q1" s="252"/>
      <c r="R1" s="252"/>
      <c r="S1" s="252"/>
      <c r="T1" s="314"/>
      <c r="U1" s="370"/>
      <c r="V1" s="252"/>
      <c r="W1" s="253"/>
      <c r="X1" s="252"/>
      <c r="Y1" s="300"/>
      <c r="Z1" s="300"/>
      <c r="AA1" s="300"/>
      <c r="AB1" s="300"/>
      <c r="AC1" s="300"/>
      <c r="AD1" s="300"/>
      <c r="AE1" s="840"/>
      <c r="AF1" s="379"/>
      <c r="AG1" s="841"/>
      <c r="AH1" s="300"/>
      <c r="AI1" s="300"/>
      <c r="AJ1" s="249"/>
      <c r="AK1" s="249"/>
      <c r="AL1" s="375"/>
      <c r="AM1" s="248"/>
      <c r="AN1" s="249"/>
      <c r="AO1" s="249"/>
      <c r="AP1" s="249"/>
      <c r="AQ1" s="249"/>
      <c r="AR1" s="249"/>
      <c r="AS1" s="248"/>
      <c r="AT1" s="249"/>
      <c r="AU1" s="249"/>
    </row>
    <row r="2" spans="1:47" ht="30" customHeight="1" thickBot="1" x14ac:dyDescent="0.35">
      <c r="A2" s="999" t="s">
        <v>113</v>
      </c>
      <c r="B2" s="997" t="s">
        <v>145</v>
      </c>
      <c r="C2" s="762" t="s">
        <v>215</v>
      </c>
      <c r="D2" s="724"/>
      <c r="E2" s="725"/>
      <c r="F2" s="725"/>
      <c r="G2" s="725"/>
      <c r="H2" s="824" t="s">
        <v>284</v>
      </c>
      <c r="I2" s="255"/>
      <c r="J2" s="352"/>
      <c r="K2" s="832" t="s">
        <v>285</v>
      </c>
      <c r="N2" s="211" t="s">
        <v>288</v>
      </c>
      <c r="O2" s="598"/>
      <c r="P2" s="238"/>
      <c r="Q2" s="238"/>
      <c r="R2" s="824" t="s">
        <v>284</v>
      </c>
      <c r="S2" s="238"/>
      <c r="T2" s="309"/>
      <c r="U2" s="238"/>
      <c r="V2" s="238"/>
      <c r="W2" s="263"/>
      <c r="X2" s="925" t="s">
        <v>157</v>
      </c>
      <c r="Y2" s="201"/>
      <c r="Z2" s="201"/>
      <c r="AA2" s="201"/>
      <c r="AB2" s="201"/>
      <c r="AC2" s="201"/>
      <c r="AD2" s="201"/>
      <c r="AE2" s="371"/>
      <c r="AF2" s="377"/>
      <c r="AG2" s="206"/>
      <c r="AH2" s="211" t="s">
        <v>157</v>
      </c>
      <c r="AI2" s="211"/>
      <c r="AJ2" s="600"/>
      <c r="AK2" s="599"/>
      <c r="AL2" s="371"/>
      <c r="AM2" s="150"/>
      <c r="AN2" s="592" t="s">
        <v>327</v>
      </c>
      <c r="AO2" s="592"/>
      <c r="AP2" s="593"/>
      <c r="AQ2" s="594"/>
      <c r="AR2" s="594"/>
      <c r="AS2" s="595"/>
      <c r="AT2" s="596"/>
      <c r="AU2" s="16"/>
    </row>
    <row r="3" spans="1:47" ht="30" customHeight="1" thickBot="1" x14ac:dyDescent="0.35">
      <c r="A3" s="1000"/>
      <c r="B3" s="998"/>
      <c r="C3" s="801" t="s">
        <v>216</v>
      </c>
      <c r="D3" s="838" t="s">
        <v>306</v>
      </c>
      <c r="E3" s="352"/>
      <c r="F3" s="352"/>
      <c r="G3" s="352"/>
      <c r="H3" s="825" t="s">
        <v>286</v>
      </c>
      <c r="I3" s="822" t="s">
        <v>17</v>
      </c>
      <c r="J3" s="823" t="s">
        <v>16</v>
      </c>
      <c r="K3" s="833" t="s">
        <v>68</v>
      </c>
      <c r="L3" s="258"/>
      <c r="N3" s="251" t="s">
        <v>175</v>
      </c>
      <c r="O3" s="598"/>
      <c r="P3" s="238"/>
      <c r="Q3" s="238"/>
      <c r="R3" s="825" t="s">
        <v>305</v>
      </c>
      <c r="S3" s="238"/>
      <c r="T3" s="309"/>
      <c r="U3" s="832" t="s">
        <v>285</v>
      </c>
      <c r="V3" s="238"/>
      <c r="W3" s="263"/>
      <c r="X3" s="924" t="s">
        <v>321</v>
      </c>
      <c r="Y3" s="201"/>
      <c r="Z3" s="201"/>
      <c r="AA3" s="201"/>
      <c r="AB3" s="201"/>
      <c r="AC3" s="201"/>
      <c r="AD3" s="201"/>
      <c r="AE3" s="371"/>
      <c r="AF3" s="377"/>
      <c r="AG3" s="206"/>
      <c r="AH3" s="251" t="s">
        <v>175</v>
      </c>
      <c r="AI3" s="251"/>
      <c r="AJ3" s="600"/>
      <c r="AK3" s="599"/>
      <c r="AL3" s="372"/>
      <c r="AM3" s="150"/>
      <c r="AN3" s="191"/>
      <c r="AO3" s="191"/>
      <c r="AP3" s="268"/>
      <c r="AQ3" s="16"/>
      <c r="AR3" s="16"/>
      <c r="AS3" s="150"/>
      <c r="AT3" s="191"/>
      <c r="AU3" s="16"/>
    </row>
    <row r="4" spans="1:47" ht="22.2" customHeight="1" thickTop="1" thickBot="1" x14ac:dyDescent="0.35">
      <c r="A4" s="382">
        <v>1</v>
      </c>
      <c r="B4" s="796">
        <f>'Deelnemers bestand'!D4</f>
        <v>17</v>
      </c>
      <c r="C4" s="802" t="str">
        <f>'Deelnemers bestand'!C4</f>
        <v>Bouman Ad &lt;20,00 avond &gt;</v>
      </c>
      <c r="D4" s="803">
        <v>0</v>
      </c>
      <c r="E4" s="804">
        <v>2</v>
      </c>
      <c r="F4" s="805">
        <v>0</v>
      </c>
      <c r="G4" s="806">
        <v>1</v>
      </c>
      <c r="H4" s="807">
        <v>84.91</v>
      </c>
      <c r="I4" s="319">
        <f>SUM(D4:G4)</f>
        <v>3</v>
      </c>
      <c r="J4" s="327"/>
      <c r="K4" s="834">
        <f>'Het totale gemiddelde'!I4</f>
        <v>84.905660377358487</v>
      </c>
      <c r="L4" s="258" t="s">
        <v>138</v>
      </c>
      <c r="N4" s="839" t="s">
        <v>162</v>
      </c>
      <c r="O4" s="838" t="s">
        <v>307</v>
      </c>
      <c r="P4" s="268"/>
      <c r="Q4" s="268"/>
      <c r="R4" s="821" t="s">
        <v>68</v>
      </c>
      <c r="S4" s="309" t="s">
        <v>17</v>
      </c>
      <c r="T4" s="309" t="s">
        <v>16</v>
      </c>
      <c r="U4" s="833" t="s">
        <v>68</v>
      </c>
      <c r="V4" s="268"/>
      <c r="W4" s="269"/>
      <c r="X4" s="188"/>
      <c r="Y4" s="16"/>
      <c r="Z4" s="16"/>
      <c r="AA4" s="16"/>
      <c r="AB4" s="201"/>
      <c r="AC4" s="16"/>
      <c r="AD4" s="16"/>
      <c r="AE4" s="372"/>
      <c r="AF4" s="864"/>
      <c r="AG4" s="865"/>
      <c r="AH4" s="866"/>
      <c r="AI4" s="866"/>
      <c r="AJ4" s="867"/>
      <c r="AK4" s="868"/>
      <c r="AL4" s="869"/>
      <c r="AM4" s="877"/>
      <c r="AN4" s="909" t="s">
        <v>144</v>
      </c>
      <c r="AO4" s="878"/>
      <c r="AP4" s="879"/>
      <c r="AQ4" s="880"/>
      <c r="AR4" s="880"/>
      <c r="AS4" s="881"/>
      <c r="AT4" s="906" t="s">
        <v>21</v>
      </c>
    </row>
    <row r="5" spans="1:47" ht="22.2" customHeight="1" thickBot="1" x14ac:dyDescent="0.35">
      <c r="A5" s="380">
        <v>1</v>
      </c>
      <c r="B5" s="796">
        <f>'Deelnemers bestand'!D5</f>
        <v>15</v>
      </c>
      <c r="C5" s="808" t="str">
        <f>'Deelnemers bestand'!C5</f>
        <v>Jongeneel Simon  &lt;18,30 avond &gt;</v>
      </c>
      <c r="D5" s="353">
        <v>1</v>
      </c>
      <c r="E5" s="354">
        <v>0</v>
      </c>
      <c r="F5" s="355">
        <v>2</v>
      </c>
      <c r="G5" s="356">
        <v>0</v>
      </c>
      <c r="H5" s="828">
        <v>87.43</v>
      </c>
      <c r="I5" s="319">
        <f t="shared" ref="I5:I8" si="0">SUM(D5:G5)</f>
        <v>3</v>
      </c>
      <c r="J5" s="328"/>
      <c r="K5" s="835">
        <f>'Het totale gemiddelde'!I5</f>
        <v>99.082568807339456</v>
      </c>
      <c r="L5" s="797"/>
      <c r="M5" s="260" t="s">
        <v>20</v>
      </c>
      <c r="N5" s="794" t="s">
        <v>289</v>
      </c>
      <c r="O5" s="335">
        <v>0</v>
      </c>
      <c r="P5" s="336">
        <v>0</v>
      </c>
      <c r="Q5" s="337">
        <v>2</v>
      </c>
      <c r="R5" s="831">
        <v>105.2</v>
      </c>
      <c r="S5" s="319">
        <f>SUM(O5:Q5)</f>
        <v>2</v>
      </c>
      <c r="T5" s="327"/>
      <c r="U5" s="852">
        <f>K6</f>
        <v>92.825569534172061</v>
      </c>
      <c r="V5" s="270"/>
      <c r="W5" s="269"/>
      <c r="X5" s="364" t="s">
        <v>140</v>
      </c>
      <c r="Y5" s="16"/>
      <c r="Z5" s="16"/>
      <c r="AA5" s="16"/>
      <c r="AB5" s="824" t="s">
        <v>284</v>
      </c>
      <c r="AC5" s="16"/>
      <c r="AD5" s="16"/>
      <c r="AE5" s="372"/>
      <c r="AF5" s="870"/>
      <c r="AG5" s="150"/>
      <c r="AH5" s="364" t="s">
        <v>141</v>
      </c>
      <c r="AI5" s="364"/>
      <c r="AJ5" s="281"/>
      <c r="AK5" s="190"/>
      <c r="AL5" s="871"/>
      <c r="AM5" s="882"/>
      <c r="AN5" s="910" t="s">
        <v>19</v>
      </c>
      <c r="AO5" s="1001" t="s">
        <v>284</v>
      </c>
      <c r="AP5" s="883"/>
      <c r="AQ5" s="884"/>
      <c r="AR5" s="884"/>
      <c r="AS5" s="884"/>
      <c r="AT5" s="907" t="s">
        <v>158</v>
      </c>
    </row>
    <row r="6" spans="1:47" ht="22.2" customHeight="1" thickBot="1" x14ac:dyDescent="0.35">
      <c r="A6" s="380">
        <v>1</v>
      </c>
      <c r="B6" s="796">
        <f>'Deelnemers bestand'!D6</f>
        <v>17</v>
      </c>
      <c r="C6" s="310" t="str">
        <f>'Deelnemers bestand'!C6</f>
        <v>Beerthuizen Joop  &lt; 18,30 alleen avond &gt;</v>
      </c>
      <c r="D6" s="357">
        <v>2</v>
      </c>
      <c r="E6" s="358">
        <v>2</v>
      </c>
      <c r="F6" s="354">
        <v>2</v>
      </c>
      <c r="G6" s="359">
        <v>2</v>
      </c>
      <c r="H6" s="829">
        <v>109.8</v>
      </c>
      <c r="I6" s="319">
        <f t="shared" si="0"/>
        <v>8</v>
      </c>
      <c r="J6" s="328">
        <v>1</v>
      </c>
      <c r="K6" s="835">
        <f>'Het totale gemiddelde'!I6</f>
        <v>92.825569534172061</v>
      </c>
      <c r="L6" s="798" t="s">
        <v>12</v>
      </c>
      <c r="M6" s="261" t="s">
        <v>33</v>
      </c>
      <c r="N6" s="795" t="s">
        <v>291</v>
      </c>
      <c r="O6" s="338">
        <v>0</v>
      </c>
      <c r="P6" s="339">
        <v>0</v>
      </c>
      <c r="Q6" s="340">
        <v>2</v>
      </c>
      <c r="R6" s="828">
        <v>88.1</v>
      </c>
      <c r="S6" s="256">
        <f>SUM(O6:Q6)</f>
        <v>2</v>
      </c>
      <c r="T6" s="328"/>
      <c r="U6" s="853">
        <f>K10</f>
        <v>94.871794871794862</v>
      </c>
      <c r="V6" s="271"/>
      <c r="W6" s="269"/>
      <c r="X6" s="192"/>
      <c r="Y6" s="16"/>
      <c r="Z6" s="16"/>
      <c r="AA6" s="16"/>
      <c r="AB6" s="825" t="s">
        <v>311</v>
      </c>
      <c r="AC6" s="16"/>
      <c r="AD6" s="16"/>
      <c r="AE6" s="938" t="s">
        <v>285</v>
      </c>
      <c r="AF6" s="870"/>
      <c r="AG6" s="150"/>
      <c r="AH6" s="192"/>
      <c r="AI6" s="192"/>
      <c r="AJ6" s="268"/>
      <c r="AK6" s="16"/>
      <c r="AL6" s="872"/>
      <c r="AM6" s="882"/>
      <c r="AN6" s="911" t="s">
        <v>159</v>
      </c>
      <c r="AO6" s="825" t="s">
        <v>312</v>
      </c>
      <c r="AP6" s="885"/>
      <c r="AQ6" s="765"/>
      <c r="AR6" s="1004" t="s">
        <v>285</v>
      </c>
      <c r="AS6" s="886"/>
      <c r="AT6" s="908">
        <v>2023</v>
      </c>
    </row>
    <row r="7" spans="1:47" ht="22.2" customHeight="1" thickBot="1" x14ac:dyDescent="0.35">
      <c r="A7" s="380">
        <v>1</v>
      </c>
      <c r="B7" s="796">
        <f>'Deelnemers bestand'!D7</f>
        <v>14</v>
      </c>
      <c r="C7" s="809" t="str">
        <f>'Deelnemers bestand'!C7</f>
        <v>Houdijker den John  &lt; 18,30 avond &gt;</v>
      </c>
      <c r="D7" s="360">
        <v>0</v>
      </c>
      <c r="E7" s="361">
        <v>0</v>
      </c>
      <c r="F7" s="358">
        <v>0</v>
      </c>
      <c r="G7" s="362">
        <v>2</v>
      </c>
      <c r="H7" s="829">
        <v>58.82</v>
      </c>
      <c r="I7" s="319">
        <f t="shared" si="0"/>
        <v>2</v>
      </c>
      <c r="J7" s="328"/>
      <c r="K7" s="835">
        <f>'Het totale gemiddelde'!I7</f>
        <v>63.02521008403361</v>
      </c>
      <c r="L7" s="799"/>
      <c r="M7" s="261" t="s">
        <v>23</v>
      </c>
      <c r="N7" s="310" t="s">
        <v>292</v>
      </c>
      <c r="O7" s="341">
        <v>0</v>
      </c>
      <c r="P7" s="342">
        <v>2</v>
      </c>
      <c r="Q7" s="343">
        <v>2</v>
      </c>
      <c r="R7" s="829">
        <v>80.709999999999994</v>
      </c>
      <c r="S7" s="256">
        <f>SUM(O7:Q7)</f>
        <v>4</v>
      </c>
      <c r="T7" s="328">
        <v>2</v>
      </c>
      <c r="U7" s="853">
        <f>K14</f>
        <v>88.044485634847078</v>
      </c>
      <c r="V7" s="317"/>
      <c r="W7" s="269"/>
      <c r="X7" s="192"/>
      <c r="Y7" s="16"/>
      <c r="Z7" s="16"/>
      <c r="AA7" s="16"/>
      <c r="AB7" s="821" t="s">
        <v>68</v>
      </c>
      <c r="AC7" s="267" t="s">
        <v>17</v>
      </c>
      <c r="AD7" s="239" t="s">
        <v>16</v>
      </c>
      <c r="AE7" s="939" t="s">
        <v>68</v>
      </c>
      <c r="AF7" s="870"/>
      <c r="AG7" s="150"/>
      <c r="AH7" s="193"/>
      <c r="AI7" s="824" t="s">
        <v>284</v>
      </c>
      <c r="AJ7" s="268"/>
      <c r="AK7" s="16"/>
      <c r="AL7" s="968" t="s">
        <v>285</v>
      </c>
      <c r="AM7" s="39"/>
      <c r="AN7" s="905" t="s">
        <v>70</v>
      </c>
      <c r="AO7" s="859" t="s">
        <v>68</v>
      </c>
      <c r="AP7" s="887" t="s">
        <v>17</v>
      </c>
      <c r="AQ7" s="888" t="s">
        <v>16</v>
      </c>
      <c r="AR7" s="1005" t="s">
        <v>68</v>
      </c>
      <c r="AS7" s="889">
        <v>1</v>
      </c>
      <c r="AT7" s="1006" t="s">
        <v>318</v>
      </c>
    </row>
    <row r="8" spans="1:47" ht="22.2" customHeight="1" thickBot="1" x14ac:dyDescent="0.35">
      <c r="A8" s="380">
        <v>1</v>
      </c>
      <c r="B8" s="796">
        <f>'Deelnemers bestand'!D8</f>
        <v>12</v>
      </c>
      <c r="C8" s="810" t="str">
        <f>'Deelnemers bestand'!C8</f>
        <v>Reusken Harry  &lt; 18,30 avond &gt;</v>
      </c>
      <c r="D8" s="811">
        <v>0</v>
      </c>
      <c r="E8" s="812">
        <v>0</v>
      </c>
      <c r="F8" s="813">
        <v>2</v>
      </c>
      <c r="G8" s="814">
        <v>2</v>
      </c>
      <c r="H8" s="830">
        <v>95.47</v>
      </c>
      <c r="I8" s="319">
        <f t="shared" si="0"/>
        <v>4</v>
      </c>
      <c r="J8" s="329">
        <v>2</v>
      </c>
      <c r="K8" s="836">
        <f>'Het totale gemiddelde'!I8</f>
        <v>119.21708185053382</v>
      </c>
      <c r="L8" s="800"/>
      <c r="M8" s="262" t="s">
        <v>37</v>
      </c>
      <c r="N8" s="311" t="s">
        <v>290</v>
      </c>
      <c r="O8" s="344">
        <v>0</v>
      </c>
      <c r="P8" s="345">
        <v>2</v>
      </c>
      <c r="Q8" s="346">
        <v>2</v>
      </c>
      <c r="R8" s="848">
        <v>96.24</v>
      </c>
      <c r="S8" s="320">
        <f>SUM(O8:Q8)</f>
        <v>4</v>
      </c>
      <c r="T8" s="329">
        <v>1</v>
      </c>
      <c r="U8" s="854">
        <f>K8</f>
        <v>119.21708185053382</v>
      </c>
      <c r="V8" s="272"/>
      <c r="W8" s="273" t="s">
        <v>25</v>
      </c>
      <c r="X8" s="916" t="s">
        <v>313</v>
      </c>
      <c r="Y8" s="335">
        <v>2</v>
      </c>
      <c r="Z8" s="336">
        <v>2</v>
      </c>
      <c r="AA8" s="337">
        <v>0</v>
      </c>
      <c r="AB8" s="933">
        <v>109.02</v>
      </c>
      <c r="AC8" s="323">
        <f>SUM(Y8:AA8)</f>
        <v>4</v>
      </c>
      <c r="AD8" s="327">
        <v>1</v>
      </c>
      <c r="AE8" s="936">
        <f>U8</f>
        <v>119.21708185053382</v>
      </c>
      <c r="AF8" s="870"/>
      <c r="AG8" s="150"/>
      <c r="AH8" s="16"/>
      <c r="AI8" s="825" t="s">
        <v>311</v>
      </c>
      <c r="AJ8" s="268"/>
      <c r="AK8" s="16"/>
      <c r="AL8" s="969" t="s">
        <v>68</v>
      </c>
      <c r="AM8" s="964" t="s">
        <v>26</v>
      </c>
      <c r="AN8" s="943" t="s">
        <v>315</v>
      </c>
      <c r="AO8" s="963">
        <v>102.91</v>
      </c>
      <c r="AP8" s="891">
        <v>0</v>
      </c>
      <c r="AQ8" s="328">
        <v>2</v>
      </c>
      <c r="AR8" s="957">
        <f>AL11</f>
        <v>102.9106029106029</v>
      </c>
      <c r="AS8" s="886"/>
      <c r="AT8" s="892"/>
    </row>
    <row r="9" spans="1:47" ht="22.2" customHeight="1" thickBot="1" x14ac:dyDescent="0.4">
      <c r="A9" s="295"/>
      <c r="B9" s="549"/>
      <c r="H9" s="786"/>
      <c r="I9" s="255" t="s">
        <v>17</v>
      </c>
      <c r="J9" s="352" t="s">
        <v>16</v>
      </c>
      <c r="K9" s="837" t="s">
        <v>68</v>
      </c>
      <c r="L9" s="258"/>
      <c r="M9" s="195"/>
      <c r="O9" s="347"/>
      <c r="P9" s="347"/>
      <c r="Q9" s="347"/>
      <c r="R9" s="851"/>
      <c r="S9" s="321"/>
      <c r="T9" s="330"/>
      <c r="U9" s="855"/>
      <c r="V9" s="41" t="s">
        <v>27</v>
      </c>
      <c r="W9" s="274" t="s">
        <v>28</v>
      </c>
      <c r="X9" s="917" t="s">
        <v>317</v>
      </c>
      <c r="Y9" s="338">
        <v>2</v>
      </c>
      <c r="Z9" s="339">
        <v>2</v>
      </c>
      <c r="AA9" s="340">
        <v>0</v>
      </c>
      <c r="AB9" s="934">
        <v>82.38</v>
      </c>
      <c r="AC9" s="324">
        <f t="shared" ref="AC9:AC11" si="1">SUM(Y9:AA9)</f>
        <v>4</v>
      </c>
      <c r="AD9" s="328">
        <v>2</v>
      </c>
      <c r="AE9" s="936">
        <f>U20</f>
        <v>68.789808917197462</v>
      </c>
      <c r="AF9" s="870"/>
      <c r="AG9" s="150"/>
      <c r="AH9" s="192"/>
      <c r="AI9" s="859" t="s">
        <v>68</v>
      </c>
      <c r="AJ9" s="860" t="s">
        <v>17</v>
      </c>
      <c r="AK9" s="861" t="s">
        <v>16</v>
      </c>
      <c r="AL9" s="947" t="s">
        <v>68</v>
      </c>
      <c r="AM9" s="890" t="s">
        <v>29</v>
      </c>
      <c r="AN9" s="965" t="s">
        <v>318</v>
      </c>
      <c r="AO9" s="963">
        <v>110.71</v>
      </c>
      <c r="AP9" s="891">
        <v>2</v>
      </c>
      <c r="AQ9" s="328">
        <v>1</v>
      </c>
      <c r="AR9" s="957">
        <f>AL17</f>
        <v>110.70559610705597</v>
      </c>
      <c r="AS9" s="886"/>
      <c r="AT9" s="892"/>
    </row>
    <row r="10" spans="1:47" ht="22.2" customHeight="1" thickBot="1" x14ac:dyDescent="0.35">
      <c r="A10" s="381">
        <v>2</v>
      </c>
      <c r="B10" s="815">
        <f>'Deelnemers bestand'!D9</f>
        <v>13</v>
      </c>
      <c r="C10" s="802" t="str">
        <f>'Deelnemers bestand'!C9</f>
        <v>Hoogeboom Henny  &lt; 13,15 s'middags &gt;</v>
      </c>
      <c r="D10" s="803">
        <v>0</v>
      </c>
      <c r="E10" s="804">
        <v>2</v>
      </c>
      <c r="F10" s="805">
        <v>2</v>
      </c>
      <c r="G10" s="806">
        <v>2</v>
      </c>
      <c r="H10" s="831">
        <v>99.72</v>
      </c>
      <c r="I10" s="319">
        <f t="shared" ref="I10:I50" si="2">SUM(D10:G10)</f>
        <v>6</v>
      </c>
      <c r="J10" s="327">
        <v>1</v>
      </c>
      <c r="K10" s="834">
        <f>'Het totale gemiddelde'!I9</f>
        <v>94.871794871794862</v>
      </c>
      <c r="L10" s="258" t="s">
        <v>138</v>
      </c>
      <c r="M10" s="263"/>
      <c r="O10" s="348"/>
      <c r="P10" s="348"/>
      <c r="Q10" s="348"/>
      <c r="R10" s="791" t="s">
        <v>68</v>
      </c>
      <c r="S10" s="792" t="s">
        <v>17</v>
      </c>
      <c r="T10" s="793" t="s">
        <v>16</v>
      </c>
      <c r="U10" s="856" t="s">
        <v>68</v>
      </c>
      <c r="V10" s="48"/>
      <c r="W10" s="274" t="s">
        <v>30</v>
      </c>
      <c r="X10" s="918" t="s">
        <v>316</v>
      </c>
      <c r="Y10" s="341">
        <v>2</v>
      </c>
      <c r="Z10" s="342">
        <v>0</v>
      </c>
      <c r="AA10" s="343">
        <v>0</v>
      </c>
      <c r="AB10" s="934">
        <v>103.36</v>
      </c>
      <c r="AC10" s="324">
        <f t="shared" si="1"/>
        <v>2</v>
      </c>
      <c r="AD10" s="328"/>
      <c r="AE10" s="936" t="e">
        <f>U14</f>
        <v>#DIV/0!</v>
      </c>
      <c r="AF10" s="873" t="s">
        <v>31</v>
      </c>
      <c r="AG10" s="44" t="s">
        <v>32</v>
      </c>
      <c r="AH10" s="942" t="s">
        <v>313</v>
      </c>
      <c r="AI10" s="944">
        <v>99.67</v>
      </c>
      <c r="AJ10" s="862">
        <v>0</v>
      </c>
      <c r="AK10" s="327">
        <v>2</v>
      </c>
      <c r="AL10" s="948">
        <f>AE8</f>
        <v>119.21708185053382</v>
      </c>
      <c r="AM10" s="902"/>
      <c r="AN10" s="896"/>
      <c r="AO10" s="1002"/>
      <c r="AP10" s="903"/>
      <c r="AQ10" s="903"/>
      <c r="AR10" s="903"/>
      <c r="AS10" s="904">
        <v>2</v>
      </c>
      <c r="AT10" s="1007" t="s">
        <v>315</v>
      </c>
    </row>
    <row r="11" spans="1:47" ht="22.2" customHeight="1" thickTop="1" thickBot="1" x14ac:dyDescent="0.35">
      <c r="A11" s="381">
        <v>2</v>
      </c>
      <c r="B11" s="815">
        <f>'Deelnemers bestand'!D10</f>
        <v>14</v>
      </c>
      <c r="C11" s="816" t="str">
        <f>'Deelnemers bestand'!C10</f>
        <v>Kolfschoten Tom  &lt; 13,15 s'middags &gt;</v>
      </c>
      <c r="D11" s="353">
        <v>0</v>
      </c>
      <c r="E11" s="354">
        <v>0</v>
      </c>
      <c r="F11" s="355">
        <v>2</v>
      </c>
      <c r="G11" s="356">
        <v>0</v>
      </c>
      <c r="H11" s="828">
        <v>80.36</v>
      </c>
      <c r="I11" s="256">
        <f t="shared" si="2"/>
        <v>2</v>
      </c>
      <c r="J11" s="328"/>
      <c r="K11" s="835">
        <f>'Het totale gemiddelde'!I10</f>
        <v>80.357142857142861</v>
      </c>
      <c r="L11" s="797"/>
      <c r="M11" s="260" t="s">
        <v>36</v>
      </c>
      <c r="N11" s="794" t="s">
        <v>296</v>
      </c>
      <c r="O11" s="335">
        <v>0</v>
      </c>
      <c r="P11" s="336">
        <v>0</v>
      </c>
      <c r="Q11" s="337">
        <v>2</v>
      </c>
      <c r="R11" s="850">
        <v>125</v>
      </c>
      <c r="S11" s="319">
        <f>SUM(O11:Q11)</f>
        <v>2</v>
      </c>
      <c r="T11" s="327"/>
      <c r="U11" s="852">
        <f>K17</f>
        <v>107.14285714285714</v>
      </c>
      <c r="V11" s="46"/>
      <c r="W11" s="275" t="s">
        <v>34</v>
      </c>
      <c r="X11" s="919" t="s">
        <v>319</v>
      </c>
      <c r="Y11" s="344">
        <v>2</v>
      </c>
      <c r="Z11" s="345">
        <v>0</v>
      </c>
      <c r="AA11" s="346">
        <v>0</v>
      </c>
      <c r="AB11" s="935">
        <v>93.41</v>
      </c>
      <c r="AC11" s="325">
        <f t="shared" si="1"/>
        <v>2</v>
      </c>
      <c r="AD11" s="329"/>
      <c r="AE11" s="936">
        <f>U24</f>
        <v>81.730769230769226</v>
      </c>
      <c r="AF11" s="874"/>
      <c r="AG11" s="47" t="s">
        <v>49</v>
      </c>
      <c r="AH11" s="943" t="s">
        <v>315</v>
      </c>
      <c r="AI11" s="945">
        <v>103.97</v>
      </c>
      <c r="AJ11" s="863">
        <v>2</v>
      </c>
      <c r="AK11" s="329">
        <v>1</v>
      </c>
      <c r="AL11" s="949">
        <f>AE14</f>
        <v>102.9106029106029</v>
      </c>
      <c r="AM11" s="912"/>
      <c r="AN11" s="920"/>
      <c r="AO11" s="1001" t="s">
        <v>284</v>
      </c>
      <c r="AP11" s="913"/>
      <c r="AQ11" s="913"/>
      <c r="AR11" s="960"/>
      <c r="AS11" s="914"/>
      <c r="AT11" s="915"/>
    </row>
    <row r="12" spans="1:47" ht="22.2" customHeight="1" thickBot="1" x14ac:dyDescent="0.35">
      <c r="A12" s="381">
        <v>2</v>
      </c>
      <c r="B12" s="815">
        <f>'Deelnemers bestand'!D11</f>
        <v>15</v>
      </c>
      <c r="C12" s="817" t="str">
        <f>'Deelnemers bestand'!C11</f>
        <v>Wissel de Ben &lt; 12,30 Smiddags of vroeg avond &gt;</v>
      </c>
      <c r="D12" s="357">
        <v>2</v>
      </c>
      <c r="E12" s="358">
        <v>0</v>
      </c>
      <c r="F12" s="354">
        <v>2</v>
      </c>
      <c r="G12" s="359">
        <v>2</v>
      </c>
      <c r="H12" s="829">
        <v>78.44</v>
      </c>
      <c r="I12" s="256">
        <f t="shared" si="2"/>
        <v>6</v>
      </c>
      <c r="J12" s="328"/>
      <c r="K12" s="835">
        <f>'Het totale gemiddelde'!I11</f>
        <v>73.214285714285708</v>
      </c>
      <c r="L12" s="798" t="s">
        <v>7</v>
      </c>
      <c r="M12" s="261" t="s">
        <v>47</v>
      </c>
      <c r="N12" s="795" t="s">
        <v>293</v>
      </c>
      <c r="O12" s="338">
        <v>0</v>
      </c>
      <c r="P12" s="339">
        <v>0</v>
      </c>
      <c r="Q12" s="340">
        <v>0</v>
      </c>
      <c r="R12" s="849">
        <v>119.15</v>
      </c>
      <c r="S12" s="256">
        <f>SUM(O12:Q12)</f>
        <v>0</v>
      </c>
      <c r="T12" s="328"/>
      <c r="U12" s="853">
        <f>K26</f>
        <v>108.31721470019345</v>
      </c>
      <c r="V12" s="270"/>
      <c r="W12" s="269"/>
      <c r="X12" s="150"/>
      <c r="Y12" s="334"/>
      <c r="Z12" s="334"/>
      <c r="AA12" s="334"/>
      <c r="AB12" s="857"/>
      <c r="AC12" s="326"/>
      <c r="AD12" s="332"/>
      <c r="AE12" s="371"/>
      <c r="AF12" s="875"/>
      <c r="AG12" s="150"/>
      <c r="AH12" s="16"/>
      <c r="AI12" s="201"/>
      <c r="AJ12" s="334"/>
      <c r="AK12" s="334"/>
      <c r="AL12" s="950"/>
      <c r="AM12" s="893"/>
      <c r="AN12" s="921" t="s">
        <v>157</v>
      </c>
      <c r="AO12" s="825" t="s">
        <v>311</v>
      </c>
      <c r="AP12" s="894"/>
      <c r="AQ12" s="958"/>
      <c r="AR12" s="961" t="s">
        <v>285</v>
      </c>
      <c r="AS12" s="886"/>
      <c r="AT12" s="962"/>
    </row>
    <row r="13" spans="1:47" ht="22.2" customHeight="1" thickBot="1" x14ac:dyDescent="0.35">
      <c r="A13" s="381">
        <v>2</v>
      </c>
      <c r="B13" s="815">
        <f>'Deelnemers bestand'!D12</f>
        <v>14</v>
      </c>
      <c r="C13" s="809" t="str">
        <f>'Deelnemers bestand'!C12</f>
        <v>Kuijer Joop &lt;hele dag &gt;</v>
      </c>
      <c r="D13" s="360">
        <v>0</v>
      </c>
      <c r="E13" s="361">
        <v>0</v>
      </c>
      <c r="F13" s="358">
        <v>0</v>
      </c>
      <c r="G13" s="362">
        <v>0</v>
      </c>
      <c r="H13" s="829">
        <v>63.19</v>
      </c>
      <c r="I13" s="256">
        <f t="shared" si="2"/>
        <v>0</v>
      </c>
      <c r="J13" s="328"/>
      <c r="K13" s="835">
        <f>'Het totale gemiddelde'!I12</f>
        <v>58.673469387755105</v>
      </c>
      <c r="L13" s="799"/>
      <c r="M13" s="261" t="s">
        <v>51</v>
      </c>
      <c r="N13" s="310" t="s">
        <v>294</v>
      </c>
      <c r="O13" s="341">
        <v>2</v>
      </c>
      <c r="P13" s="342">
        <v>2</v>
      </c>
      <c r="Q13" s="343">
        <v>2</v>
      </c>
      <c r="R13" s="828">
        <v>110.61</v>
      </c>
      <c r="S13" s="256">
        <f>SUM(O13:Q13)</f>
        <v>6</v>
      </c>
      <c r="T13" s="328">
        <v>1</v>
      </c>
      <c r="U13" s="853">
        <f>K16</f>
        <v>102.9106029106029</v>
      </c>
      <c r="V13" s="270"/>
      <c r="W13" s="269"/>
      <c r="X13" s="150"/>
      <c r="Y13" s="334"/>
      <c r="Z13" s="334"/>
      <c r="AA13" s="334"/>
      <c r="AB13" s="857"/>
      <c r="AC13" s="322" t="s">
        <v>17</v>
      </c>
      <c r="AD13" s="331" t="s">
        <v>16</v>
      </c>
      <c r="AE13" s="937" t="s">
        <v>68</v>
      </c>
      <c r="AF13" s="870"/>
      <c r="AG13" s="150"/>
      <c r="AH13" s="16"/>
      <c r="AI13" s="824" t="s">
        <v>284</v>
      </c>
      <c r="AJ13" s="334"/>
      <c r="AK13" s="334"/>
      <c r="AL13" s="950"/>
      <c r="AM13" s="893"/>
      <c r="AN13" s="922" t="s">
        <v>69</v>
      </c>
      <c r="AO13" s="859" t="s">
        <v>68</v>
      </c>
      <c r="AP13" s="887" t="s">
        <v>17</v>
      </c>
      <c r="AQ13" s="959" t="s">
        <v>16</v>
      </c>
      <c r="AR13" s="956" t="s">
        <v>68</v>
      </c>
      <c r="AS13" s="889">
        <v>3</v>
      </c>
      <c r="AT13" s="966" t="s">
        <v>313</v>
      </c>
    </row>
    <row r="14" spans="1:47" ht="22.2" customHeight="1" thickBot="1" x14ac:dyDescent="0.35">
      <c r="A14" s="381">
        <v>2</v>
      </c>
      <c r="B14" s="815">
        <f>'Deelnemers bestand'!D13</f>
        <v>13</v>
      </c>
      <c r="C14" s="810" t="str">
        <f>'Deelnemers bestand'!C13</f>
        <v>Oostrum Piet &lt; 12,30 hele dag &gt;</v>
      </c>
      <c r="D14" s="811">
        <v>2</v>
      </c>
      <c r="E14" s="812">
        <v>0</v>
      </c>
      <c r="F14" s="813">
        <v>2</v>
      </c>
      <c r="G14" s="814">
        <v>2</v>
      </c>
      <c r="H14" s="830">
        <v>93.68</v>
      </c>
      <c r="I14" s="320">
        <f t="shared" si="2"/>
        <v>6</v>
      </c>
      <c r="J14" s="329">
        <v>2</v>
      </c>
      <c r="K14" s="836">
        <f>'Het totale gemiddelde'!I13</f>
        <v>88.044485634847078</v>
      </c>
      <c r="L14" s="800"/>
      <c r="M14" s="262" t="s">
        <v>56</v>
      </c>
      <c r="N14" s="311" t="s">
        <v>295</v>
      </c>
      <c r="O14" s="344">
        <v>0</v>
      </c>
      <c r="P14" s="345">
        <v>2</v>
      </c>
      <c r="Q14" s="346">
        <v>2</v>
      </c>
      <c r="R14" s="848">
        <v>122.92</v>
      </c>
      <c r="S14" s="320">
        <f>SUM(O14:Q14)</f>
        <v>4</v>
      </c>
      <c r="T14" s="329">
        <v>2</v>
      </c>
      <c r="U14" s="854" t="e">
        <f>K24</f>
        <v>#DIV/0!</v>
      </c>
      <c r="V14" s="184"/>
      <c r="W14" s="273" t="s">
        <v>39</v>
      </c>
      <c r="X14" s="916" t="s">
        <v>315</v>
      </c>
      <c r="Y14" s="335">
        <v>0</v>
      </c>
      <c r="Z14" s="336">
        <v>2</v>
      </c>
      <c r="AA14" s="337">
        <v>2</v>
      </c>
      <c r="AB14" s="933">
        <v>107.31</v>
      </c>
      <c r="AC14" s="323">
        <f>SUM(Y14:AA14)</f>
        <v>4</v>
      </c>
      <c r="AD14" s="327">
        <v>2</v>
      </c>
      <c r="AE14" s="936">
        <f>U13</f>
        <v>102.9106029106029</v>
      </c>
      <c r="AF14" s="876"/>
      <c r="AG14" s="194"/>
      <c r="AH14" s="16"/>
      <c r="AI14" s="825" t="s">
        <v>311</v>
      </c>
      <c r="AJ14" s="334"/>
      <c r="AK14" s="334"/>
      <c r="AL14" s="950"/>
      <c r="AM14" s="890" t="s">
        <v>40</v>
      </c>
      <c r="AN14" s="1009" t="s">
        <v>313</v>
      </c>
      <c r="AO14" s="1003">
        <v>102.19</v>
      </c>
      <c r="AP14" s="891">
        <v>2</v>
      </c>
      <c r="AQ14" s="328">
        <v>3</v>
      </c>
      <c r="AR14" s="957">
        <f>AL10</f>
        <v>119.21708185053382</v>
      </c>
      <c r="AS14" s="886"/>
      <c r="AT14" s="892"/>
    </row>
    <row r="15" spans="1:47" ht="22.2" customHeight="1" thickBot="1" x14ac:dyDescent="0.4">
      <c r="A15" s="296"/>
      <c r="B15" s="550"/>
      <c r="H15" s="786"/>
      <c r="I15" s="255" t="s">
        <v>17</v>
      </c>
      <c r="J15" s="352" t="s">
        <v>16</v>
      </c>
      <c r="K15" s="837" t="s">
        <v>68</v>
      </c>
      <c r="L15" s="258"/>
      <c r="M15" s="195"/>
      <c r="N15" s="81"/>
      <c r="O15" s="348"/>
      <c r="P15" s="347"/>
      <c r="Q15" s="347"/>
      <c r="R15" s="851"/>
      <c r="S15" s="321"/>
      <c r="T15" s="330"/>
      <c r="U15" s="855"/>
      <c r="V15" s="48" t="s">
        <v>41</v>
      </c>
      <c r="W15" s="274" t="s">
        <v>42</v>
      </c>
      <c r="X15" s="917" t="s">
        <v>320</v>
      </c>
      <c r="Y15" s="338">
        <v>0</v>
      </c>
      <c r="Z15" s="339">
        <v>0</v>
      </c>
      <c r="AA15" s="340">
        <v>0</v>
      </c>
      <c r="AB15" s="934">
        <v>113.21</v>
      </c>
      <c r="AC15" s="324">
        <f t="shared" ref="AC15:AC17" si="3">SUM(Y15:AA15)</f>
        <v>0</v>
      </c>
      <c r="AD15" s="328"/>
      <c r="AE15" s="936">
        <f>U23</f>
        <v>113.20754716981132</v>
      </c>
      <c r="AF15" s="876"/>
      <c r="AG15" s="194"/>
      <c r="AH15" s="16"/>
      <c r="AI15" s="859" t="s">
        <v>68</v>
      </c>
      <c r="AJ15" s="860" t="s">
        <v>17</v>
      </c>
      <c r="AK15" s="861" t="s">
        <v>16</v>
      </c>
      <c r="AL15" s="947" t="s">
        <v>68</v>
      </c>
      <c r="AM15" s="890" t="s">
        <v>43</v>
      </c>
      <c r="AN15" s="1010" t="s">
        <v>317</v>
      </c>
      <c r="AO15" s="963">
        <v>76.430000000000007</v>
      </c>
      <c r="AP15" s="891">
        <v>0</v>
      </c>
      <c r="AQ15" s="328">
        <v>4</v>
      </c>
      <c r="AR15" s="957">
        <f>AL16</f>
        <v>68.789808917197462</v>
      </c>
      <c r="AS15" s="886"/>
      <c r="AT15" s="892"/>
    </row>
    <row r="16" spans="1:47" ht="22.2" customHeight="1" thickBot="1" x14ac:dyDescent="0.4">
      <c r="A16" s="381">
        <v>3</v>
      </c>
      <c r="B16" s="815">
        <f>'Deelnemers bestand'!D14</f>
        <v>13</v>
      </c>
      <c r="C16" s="802" t="str">
        <f>'Deelnemers bestand'!C14</f>
        <v>Haselkamp Toon  &lt; 18,30 avond &gt;</v>
      </c>
      <c r="D16" s="803">
        <v>0</v>
      </c>
      <c r="E16" s="804">
        <v>2</v>
      </c>
      <c r="F16" s="805">
        <v>2</v>
      </c>
      <c r="G16" s="806">
        <v>0</v>
      </c>
      <c r="H16" s="831">
        <v>87.32</v>
      </c>
      <c r="I16" s="319">
        <f t="shared" si="2"/>
        <v>4</v>
      </c>
      <c r="J16" s="327">
        <v>2</v>
      </c>
      <c r="K16" s="834">
        <f>'Het totale gemiddelde'!I14</f>
        <v>102.9106029106029</v>
      </c>
      <c r="L16" s="258" t="s">
        <v>138</v>
      </c>
      <c r="M16" s="195"/>
      <c r="N16" s="81"/>
      <c r="O16" s="348"/>
      <c r="P16" s="347"/>
      <c r="Q16" s="347"/>
      <c r="R16" s="791" t="s">
        <v>68</v>
      </c>
      <c r="S16" s="792" t="s">
        <v>17</v>
      </c>
      <c r="T16" s="793" t="s">
        <v>16</v>
      </c>
      <c r="U16" s="856" t="s">
        <v>68</v>
      </c>
      <c r="V16" s="48"/>
      <c r="W16" s="274" t="s">
        <v>44</v>
      </c>
      <c r="X16" s="918" t="s">
        <v>314</v>
      </c>
      <c r="Y16" s="341">
        <v>2</v>
      </c>
      <c r="Z16" s="342">
        <v>0</v>
      </c>
      <c r="AA16" s="343">
        <v>2</v>
      </c>
      <c r="AB16" s="934">
        <v>88.04</v>
      </c>
      <c r="AC16" s="324">
        <f t="shared" si="3"/>
        <v>4</v>
      </c>
      <c r="AD16" s="328"/>
      <c r="AE16" s="936">
        <f>U7</f>
        <v>88.044485634847078</v>
      </c>
      <c r="AF16" s="873" t="s">
        <v>45</v>
      </c>
      <c r="AG16" s="315" t="s">
        <v>46</v>
      </c>
      <c r="AH16" s="940" t="s">
        <v>317</v>
      </c>
      <c r="AI16" s="944">
        <v>78.77</v>
      </c>
      <c r="AJ16" s="862">
        <v>0</v>
      </c>
      <c r="AK16" s="327">
        <v>2</v>
      </c>
      <c r="AL16" s="948">
        <f>AE9</f>
        <v>68.789808917197462</v>
      </c>
      <c r="AM16" s="882"/>
      <c r="AN16" s="1008"/>
      <c r="AO16" s="900"/>
      <c r="AP16" s="885"/>
      <c r="AQ16" s="765"/>
      <c r="AR16" s="765"/>
      <c r="AS16" s="889">
        <v>4</v>
      </c>
      <c r="AT16" s="967" t="s">
        <v>317</v>
      </c>
    </row>
    <row r="17" spans="1:46" ht="22.2" customHeight="1" thickBot="1" x14ac:dyDescent="0.35">
      <c r="A17" s="381">
        <v>3</v>
      </c>
      <c r="B17" s="815">
        <f>'Deelnemers bestand'!D15</f>
        <v>14</v>
      </c>
      <c r="C17" s="816" t="str">
        <f>'Deelnemers bestand'!C15</f>
        <v>Vlooswijk Cees  &lt; hele dag &gt;</v>
      </c>
      <c r="D17" s="353">
        <v>2</v>
      </c>
      <c r="E17" s="354">
        <v>2</v>
      </c>
      <c r="F17" s="355">
        <v>0</v>
      </c>
      <c r="G17" s="356">
        <v>2</v>
      </c>
      <c r="H17" s="828">
        <v>110.29</v>
      </c>
      <c r="I17" s="256">
        <f t="shared" si="2"/>
        <v>6</v>
      </c>
      <c r="J17" s="328">
        <v>1</v>
      </c>
      <c r="K17" s="835">
        <f>'Het totale gemiddelde'!I15</f>
        <v>107.14285714285714</v>
      </c>
      <c r="L17" s="797"/>
      <c r="M17" s="260" t="s">
        <v>53</v>
      </c>
      <c r="N17" s="794" t="s">
        <v>297</v>
      </c>
      <c r="O17" s="335">
        <v>0</v>
      </c>
      <c r="P17" s="336">
        <v>0</v>
      </c>
      <c r="Q17" s="337">
        <v>0</v>
      </c>
      <c r="R17" s="850">
        <v>108</v>
      </c>
      <c r="S17" s="319">
        <f>SUM(O17:Q17)</f>
        <v>0</v>
      </c>
      <c r="T17" s="327"/>
      <c r="U17" s="852">
        <f>K29</f>
        <v>108</v>
      </c>
      <c r="V17" s="46"/>
      <c r="W17" s="275" t="s">
        <v>48</v>
      </c>
      <c r="X17" s="919" t="s">
        <v>318</v>
      </c>
      <c r="Y17" s="344">
        <v>0</v>
      </c>
      <c r="Z17" s="345">
        <v>2</v>
      </c>
      <c r="AA17" s="346">
        <v>2</v>
      </c>
      <c r="AB17" s="935">
        <v>109.61</v>
      </c>
      <c r="AC17" s="325">
        <f t="shared" si="3"/>
        <v>4</v>
      </c>
      <c r="AD17" s="333">
        <v>1</v>
      </c>
      <c r="AE17" s="936">
        <f>U18</f>
        <v>110.70559610705597</v>
      </c>
      <c r="AF17" s="874"/>
      <c r="AG17" s="316" t="s">
        <v>35</v>
      </c>
      <c r="AH17" s="941" t="s">
        <v>318</v>
      </c>
      <c r="AI17" s="946">
        <v>108.9</v>
      </c>
      <c r="AJ17" s="863">
        <v>2</v>
      </c>
      <c r="AK17" s="329">
        <v>1</v>
      </c>
      <c r="AL17" s="949">
        <f>AE17</f>
        <v>110.70559610705597</v>
      </c>
      <c r="AM17" s="895"/>
      <c r="AN17" s="896"/>
      <c r="AO17" s="901"/>
      <c r="AP17" s="897"/>
      <c r="AQ17" s="896"/>
      <c r="AR17" s="896"/>
      <c r="AS17" s="898"/>
      <c r="AT17" s="899"/>
    </row>
    <row r="18" spans="1:46" ht="22.2" customHeight="1" x14ac:dyDescent="0.3">
      <c r="A18" s="381">
        <v>3</v>
      </c>
      <c r="B18" s="815">
        <f>'Deelnemers bestand'!D16</f>
        <v>10</v>
      </c>
      <c r="C18" s="818" t="str">
        <f>'Deelnemers bestand'!C16</f>
        <v>Severs Dick  &lt; 14,00 s'middags &gt;</v>
      </c>
      <c r="D18" s="357">
        <v>0</v>
      </c>
      <c r="E18" s="358">
        <v>0</v>
      </c>
      <c r="F18" s="354">
        <v>2</v>
      </c>
      <c r="G18" s="359">
        <v>2</v>
      </c>
      <c r="H18" s="829">
        <v>86.54</v>
      </c>
      <c r="I18" s="256">
        <f t="shared" si="2"/>
        <v>4</v>
      </c>
      <c r="J18" s="328"/>
      <c r="K18" s="835">
        <f>'Het totale gemiddelde'!I16</f>
        <v>103.84615384615385</v>
      </c>
      <c r="L18" s="798" t="s">
        <v>8</v>
      </c>
      <c r="M18" s="261" t="s">
        <v>50</v>
      </c>
      <c r="N18" s="795" t="s">
        <v>299</v>
      </c>
      <c r="O18" s="338">
        <v>2</v>
      </c>
      <c r="P18" s="339">
        <v>0</v>
      </c>
      <c r="Q18" s="340">
        <v>2</v>
      </c>
      <c r="R18" s="849">
        <v>97.56</v>
      </c>
      <c r="S18" s="256">
        <f t="shared" ref="S18:S20" si="4">SUM(O18:Q18)</f>
        <v>4</v>
      </c>
      <c r="T18" s="328">
        <v>2</v>
      </c>
      <c r="U18" s="853">
        <f>K35</f>
        <v>110.70559610705597</v>
      </c>
      <c r="V18" s="276"/>
      <c r="X18" s="591" t="s">
        <v>74</v>
      </c>
      <c r="AH18" s="591" t="s">
        <v>75</v>
      </c>
      <c r="AI18" s="926"/>
      <c r="AL18" s="241"/>
      <c r="AN18" s="591" t="s">
        <v>75</v>
      </c>
      <c r="AO18" s="926"/>
      <c r="AS18"/>
    </row>
    <row r="19" spans="1:46" ht="22.2" customHeight="1" x14ac:dyDescent="0.3">
      <c r="A19" s="381">
        <v>3</v>
      </c>
      <c r="B19" s="815">
        <f>'Deelnemers bestand'!D17</f>
        <v>11</v>
      </c>
      <c r="C19" s="809" t="str">
        <f>'Deelnemers bestand'!C17</f>
        <v>Brand Piet  &lt; 14,00 hele dag &gt;</v>
      </c>
      <c r="D19" s="360">
        <v>0</v>
      </c>
      <c r="E19" s="361">
        <v>2</v>
      </c>
      <c r="F19" s="358">
        <v>0</v>
      </c>
      <c r="G19" s="362">
        <v>2</v>
      </c>
      <c r="H19" s="829">
        <v>84.78</v>
      </c>
      <c r="I19" s="256">
        <f t="shared" si="2"/>
        <v>4</v>
      </c>
      <c r="J19" s="328"/>
      <c r="K19" s="835">
        <f>'Het totale gemiddelde'!I17</f>
        <v>92.490118577075094</v>
      </c>
      <c r="L19" s="799"/>
      <c r="M19" s="261" t="s">
        <v>38</v>
      </c>
      <c r="N19" s="310" t="s">
        <v>298</v>
      </c>
      <c r="O19" s="341">
        <v>0</v>
      </c>
      <c r="P19" s="342">
        <v>2</v>
      </c>
      <c r="Q19" s="343">
        <v>0</v>
      </c>
      <c r="R19" s="828">
        <v>97.45</v>
      </c>
      <c r="S19" s="256">
        <f t="shared" si="4"/>
        <v>2</v>
      </c>
      <c r="T19" s="328"/>
      <c r="U19" s="853">
        <f>K28</f>
        <v>97.452229299363054</v>
      </c>
      <c r="AS19"/>
    </row>
    <row r="20" spans="1:46" ht="22.2" customHeight="1" thickBot="1" x14ac:dyDescent="0.35">
      <c r="A20" s="381">
        <v>3</v>
      </c>
      <c r="B20" s="815">
        <f>'Deelnemers bestand'!D18</f>
        <v>11</v>
      </c>
      <c r="C20" s="810" t="str">
        <f>'Deelnemers bestand'!C18</f>
        <v>Schaik Koos  &lt; 18,30 avond &gt;</v>
      </c>
      <c r="D20" s="811">
        <v>0</v>
      </c>
      <c r="E20" s="812">
        <v>0</v>
      </c>
      <c r="F20" s="813">
        <v>0</v>
      </c>
      <c r="G20" s="814">
        <v>2</v>
      </c>
      <c r="H20" s="830">
        <v>95.08</v>
      </c>
      <c r="I20" s="320">
        <f t="shared" si="2"/>
        <v>2</v>
      </c>
      <c r="J20" s="329"/>
      <c r="K20" s="836">
        <f>'Het totale gemiddelde'!I18</f>
        <v>95.079232693911607</v>
      </c>
      <c r="L20" s="800"/>
      <c r="M20" s="262" t="s">
        <v>57</v>
      </c>
      <c r="N20" s="311" t="s">
        <v>300</v>
      </c>
      <c r="O20" s="344">
        <v>2</v>
      </c>
      <c r="P20" s="345">
        <v>2</v>
      </c>
      <c r="Q20" s="346">
        <v>2</v>
      </c>
      <c r="R20" s="848">
        <v>61.11</v>
      </c>
      <c r="S20" s="320">
        <f t="shared" si="4"/>
        <v>6</v>
      </c>
      <c r="T20" s="329">
        <v>1</v>
      </c>
      <c r="U20" s="854">
        <f>K34</f>
        <v>68.789808917197462</v>
      </c>
      <c r="V20" s="277"/>
      <c r="AN20" s="17"/>
      <c r="AO20" s="17"/>
      <c r="AS20"/>
    </row>
    <row r="21" spans="1:46" ht="22.2" customHeight="1" thickBot="1" x14ac:dyDescent="0.4">
      <c r="A21" s="296"/>
      <c r="B21" s="550"/>
      <c r="H21" s="786"/>
      <c r="I21" s="255" t="s">
        <v>17</v>
      </c>
      <c r="J21" s="352" t="s">
        <v>16</v>
      </c>
      <c r="K21" s="837" t="s">
        <v>68</v>
      </c>
      <c r="L21" s="258"/>
      <c r="M21" s="195"/>
      <c r="N21" s="81"/>
      <c r="O21" s="349"/>
      <c r="P21" s="347"/>
      <c r="Q21" s="347"/>
      <c r="R21" s="851"/>
      <c r="S21" s="321"/>
      <c r="T21" s="330"/>
      <c r="U21" s="855"/>
      <c r="V21" s="278"/>
      <c r="AS21"/>
    </row>
    <row r="22" spans="1:46" ht="22.2" customHeight="1" thickBot="1" x14ac:dyDescent="0.4">
      <c r="A22" s="381">
        <v>4</v>
      </c>
      <c r="B22" s="815">
        <f>'Deelnemers bestand'!D19</f>
        <v>10</v>
      </c>
      <c r="C22" s="802" t="str">
        <f>'Deelnemers bestand'!C19</f>
        <v>Scheel Jaap  &lt; 19,15 avond  &gt;</v>
      </c>
      <c r="D22" s="803">
        <v>2</v>
      </c>
      <c r="E22" s="804">
        <v>2</v>
      </c>
      <c r="F22" s="805">
        <v>0</v>
      </c>
      <c r="G22" s="806">
        <v>2</v>
      </c>
      <c r="H22" s="831">
        <v>103.03</v>
      </c>
      <c r="I22" s="319">
        <f t="shared" si="2"/>
        <v>6</v>
      </c>
      <c r="J22" s="327"/>
      <c r="K22" s="834">
        <f>'Het totale gemiddelde'!I19</f>
        <v>113.33333333333333</v>
      </c>
      <c r="L22" s="258" t="s">
        <v>138</v>
      </c>
      <c r="M22" s="152"/>
      <c r="N22" s="81"/>
      <c r="O22" s="347"/>
      <c r="P22" s="347"/>
      <c r="Q22" s="347"/>
      <c r="R22" s="791" t="s">
        <v>68</v>
      </c>
      <c r="S22" s="792" t="s">
        <v>17</v>
      </c>
      <c r="T22" s="793" t="s">
        <v>16</v>
      </c>
      <c r="U22" s="856" t="s">
        <v>68</v>
      </c>
      <c r="Y22" s="56"/>
      <c r="AC22" s="57"/>
      <c r="AS22"/>
    </row>
    <row r="23" spans="1:46" ht="22.2" customHeight="1" x14ac:dyDescent="0.3">
      <c r="A23" s="381">
        <v>4</v>
      </c>
      <c r="B23" s="815">
        <f>'Deelnemers bestand'!D20</f>
        <v>12</v>
      </c>
      <c r="C23" s="816" t="str">
        <f>'Deelnemers bestand'!C20</f>
        <v>Wijk van Ton  &lt; 19,15</v>
      </c>
      <c r="D23" s="353">
        <v>0</v>
      </c>
      <c r="E23" s="354">
        <v>0</v>
      </c>
      <c r="F23" s="355">
        <v>0</v>
      </c>
      <c r="G23" s="356">
        <v>0</v>
      </c>
      <c r="H23" s="828">
        <v>50.51</v>
      </c>
      <c r="I23" s="256">
        <f t="shared" si="2"/>
        <v>0</v>
      </c>
      <c r="J23" s="328"/>
      <c r="K23" s="835">
        <f>'Het totale gemiddelde'!I20</f>
        <v>46.296296296296291</v>
      </c>
      <c r="L23" s="797"/>
      <c r="M23" s="260" t="s">
        <v>22</v>
      </c>
      <c r="N23" s="794" t="s">
        <v>301</v>
      </c>
      <c r="O23" s="335">
        <v>2</v>
      </c>
      <c r="P23" s="336">
        <v>0</v>
      </c>
      <c r="Q23" s="337">
        <v>2</v>
      </c>
      <c r="R23" s="850">
        <v>152.6</v>
      </c>
      <c r="S23" s="319">
        <f>SUM(O23:Q23)</f>
        <v>4</v>
      </c>
      <c r="T23" s="327">
        <v>1</v>
      </c>
      <c r="U23" s="852">
        <f>K41</f>
        <v>113.20754716981132</v>
      </c>
      <c r="X23" s="58"/>
      <c r="Y23" s="56"/>
      <c r="AC23" s="56"/>
      <c r="AS23"/>
    </row>
    <row r="24" spans="1:46" ht="22.2" customHeight="1" x14ac:dyDescent="0.3">
      <c r="A24" s="381">
        <v>4</v>
      </c>
      <c r="B24" s="815">
        <f>'Deelnemers bestand'!D21</f>
        <v>0</v>
      </c>
      <c r="C24" s="817" t="str">
        <f>'Deelnemers bestand'!C21</f>
        <v>Beus de Jan  &lt; hele dag &gt;</v>
      </c>
      <c r="D24" s="357">
        <v>2</v>
      </c>
      <c r="E24" s="358">
        <v>2</v>
      </c>
      <c r="F24" s="354">
        <v>0</v>
      </c>
      <c r="G24" s="359">
        <v>2</v>
      </c>
      <c r="H24" s="829">
        <v>132.87</v>
      </c>
      <c r="I24" s="256">
        <f t="shared" si="2"/>
        <v>6</v>
      </c>
      <c r="J24" s="328">
        <v>2</v>
      </c>
      <c r="K24" s="835" t="e">
        <f>'Het totale gemiddelde'!I21</f>
        <v>#DIV/0!</v>
      </c>
      <c r="L24" s="798" t="s">
        <v>54</v>
      </c>
      <c r="M24" s="261" t="s">
        <v>55</v>
      </c>
      <c r="N24" s="795" t="s">
        <v>302</v>
      </c>
      <c r="O24" s="338">
        <v>0</v>
      </c>
      <c r="P24" s="339">
        <v>2</v>
      </c>
      <c r="Q24" s="340">
        <v>2</v>
      </c>
      <c r="R24" s="849">
        <v>116.13</v>
      </c>
      <c r="S24" s="256">
        <f t="shared" ref="S24:S26" si="5">SUM(O24:Q24)</f>
        <v>4</v>
      </c>
      <c r="T24" s="328">
        <v>2</v>
      </c>
      <c r="U24" s="853">
        <f>K49</f>
        <v>81.730769230769226</v>
      </c>
      <c r="V24" s="268"/>
      <c r="X24" s="58"/>
      <c r="Y24" s="56"/>
      <c r="AC24" s="56"/>
      <c r="AS24"/>
    </row>
    <row r="25" spans="1:46" ht="22.2" customHeight="1" x14ac:dyDescent="0.3">
      <c r="A25" s="381">
        <v>4</v>
      </c>
      <c r="B25" s="815">
        <f>'Deelnemers bestand'!D22</f>
        <v>12</v>
      </c>
      <c r="C25" s="809" t="str">
        <f>'Deelnemers bestand'!C22</f>
        <v>Witjes Ge  &lt; 20,00 avond laat &gt;</v>
      </c>
      <c r="D25" s="360">
        <v>0</v>
      </c>
      <c r="E25" s="361">
        <v>2</v>
      </c>
      <c r="F25" s="358">
        <v>0</v>
      </c>
      <c r="G25" s="362">
        <v>0</v>
      </c>
      <c r="H25" s="829">
        <v>78.95</v>
      </c>
      <c r="I25" s="256">
        <f t="shared" si="2"/>
        <v>2</v>
      </c>
      <c r="J25" s="328"/>
      <c r="K25" s="835">
        <f>'Het totale gemiddelde'!I22</f>
        <v>65.78947368421052</v>
      </c>
      <c r="L25" s="799"/>
      <c r="M25" s="261" t="s">
        <v>52</v>
      </c>
      <c r="N25" s="310" t="s">
        <v>303</v>
      </c>
      <c r="O25" s="341">
        <v>0</v>
      </c>
      <c r="P25" s="342">
        <v>2</v>
      </c>
      <c r="Q25" s="343">
        <v>0</v>
      </c>
      <c r="R25" s="828">
        <v>91.98</v>
      </c>
      <c r="S25" s="256">
        <f t="shared" si="5"/>
        <v>2</v>
      </c>
      <c r="T25" s="328"/>
      <c r="U25" s="853">
        <f>K40</f>
        <v>81.761006289308185</v>
      </c>
      <c r="AS25"/>
    </row>
    <row r="26" spans="1:46" ht="22.2" customHeight="1" thickBot="1" x14ac:dyDescent="0.35">
      <c r="A26" s="381">
        <v>4</v>
      </c>
      <c r="B26" s="815">
        <f>'Deelnemers bestand'!D23</f>
        <v>11</v>
      </c>
      <c r="C26" s="810" t="str">
        <f>'Deelnemers bestand'!C23</f>
        <v>Beem Gerrit  &lt; 20,00 avond  &gt;</v>
      </c>
      <c r="D26" s="811">
        <v>2</v>
      </c>
      <c r="E26" s="812">
        <v>2</v>
      </c>
      <c r="F26" s="813">
        <v>2</v>
      </c>
      <c r="G26" s="814">
        <v>0</v>
      </c>
      <c r="H26" s="830">
        <v>137.84</v>
      </c>
      <c r="I26" s="320">
        <f t="shared" si="2"/>
        <v>6</v>
      </c>
      <c r="J26" s="329">
        <v>1</v>
      </c>
      <c r="K26" s="836">
        <f>'Het totale gemiddelde'!I23</f>
        <v>108.31721470019345</v>
      </c>
      <c r="L26" s="800"/>
      <c r="M26" s="262" t="s">
        <v>24</v>
      </c>
      <c r="N26" s="311" t="s">
        <v>304</v>
      </c>
      <c r="O26" s="344">
        <v>2</v>
      </c>
      <c r="P26" s="345">
        <v>0</v>
      </c>
      <c r="Q26" s="346">
        <v>0</v>
      </c>
      <c r="R26" s="848">
        <v>107.94</v>
      </c>
      <c r="S26" s="320">
        <f t="shared" si="5"/>
        <v>2</v>
      </c>
      <c r="T26" s="329"/>
      <c r="U26" s="854">
        <f>K46</f>
        <v>107.93650793650794</v>
      </c>
      <c r="V26" s="268"/>
      <c r="AS26"/>
    </row>
    <row r="27" spans="1:46" ht="22.2" customHeight="1" thickBot="1" x14ac:dyDescent="0.35">
      <c r="A27" s="296"/>
      <c r="B27" s="550"/>
      <c r="H27" s="786"/>
      <c r="I27" s="255" t="s">
        <v>17</v>
      </c>
      <c r="J27" s="352" t="s">
        <v>16</v>
      </c>
      <c r="K27" s="837" t="s">
        <v>68</v>
      </c>
      <c r="L27" s="258"/>
      <c r="N27" s="591" t="s">
        <v>73</v>
      </c>
      <c r="AS27"/>
    </row>
    <row r="28" spans="1:46" ht="22.2" customHeight="1" x14ac:dyDescent="0.3">
      <c r="A28" s="381">
        <v>5</v>
      </c>
      <c r="B28" s="815">
        <f>'Deelnemers bestand'!D24</f>
        <v>10</v>
      </c>
      <c r="C28" s="802" t="str">
        <f>'Deelnemers bestand'!C24</f>
        <v>Brand Bert  &lt; 19,15 hele dag &gt;</v>
      </c>
      <c r="D28" s="803">
        <v>2</v>
      </c>
      <c r="E28" s="804">
        <v>2</v>
      </c>
      <c r="F28" s="805">
        <v>2</v>
      </c>
      <c r="G28" s="806">
        <v>0</v>
      </c>
      <c r="H28" s="831">
        <v>126.32</v>
      </c>
      <c r="I28" s="319">
        <f t="shared" si="2"/>
        <v>6</v>
      </c>
      <c r="J28" s="327">
        <v>2</v>
      </c>
      <c r="K28" s="834">
        <f>'Het totale gemiddelde'!I24</f>
        <v>97.452229299363054</v>
      </c>
      <c r="M28" s="152"/>
      <c r="N28" s="279"/>
      <c r="O28" s="279"/>
      <c r="P28" s="279"/>
      <c r="Q28" s="279"/>
      <c r="R28" s="279"/>
      <c r="S28" s="279"/>
      <c r="T28" s="279"/>
      <c r="V28" s="279"/>
      <c r="W28" s="195"/>
      <c r="AS28"/>
    </row>
    <row r="29" spans="1:46" ht="22.2" customHeight="1" x14ac:dyDescent="0.3">
      <c r="A29" s="381">
        <v>5</v>
      </c>
      <c r="B29" s="815">
        <f>'Deelnemers bestand'!D25</f>
        <v>10</v>
      </c>
      <c r="C29" s="816" t="str">
        <f>'Deelnemers bestand'!C25</f>
        <v>Levering Bas &lt;19,15 avond &gt;</v>
      </c>
      <c r="D29" s="353">
        <v>2</v>
      </c>
      <c r="E29" s="354">
        <v>2</v>
      </c>
      <c r="F29" s="355">
        <v>2</v>
      </c>
      <c r="G29" s="356">
        <v>0</v>
      </c>
      <c r="H29" s="828">
        <v>142.31</v>
      </c>
      <c r="I29" s="256">
        <f t="shared" si="2"/>
        <v>6</v>
      </c>
      <c r="J29" s="328">
        <v>1</v>
      </c>
      <c r="K29" s="835">
        <f>'Het totale gemiddelde'!I25</f>
        <v>108</v>
      </c>
      <c r="AS29"/>
    </row>
    <row r="30" spans="1:46" ht="22.2" customHeight="1" x14ac:dyDescent="0.3">
      <c r="A30" s="381">
        <v>5</v>
      </c>
      <c r="B30" s="815">
        <f>'Deelnemers bestand'!D26</f>
        <v>11</v>
      </c>
      <c r="C30" s="817" t="str">
        <f>'Deelnemers bestand'!C26</f>
        <v>Oostrom Quirin  &lt; 19,15 avond &gt;</v>
      </c>
      <c r="D30" s="357">
        <v>2</v>
      </c>
      <c r="E30" s="358">
        <v>0</v>
      </c>
      <c r="F30" s="354">
        <v>2</v>
      </c>
      <c r="G30" s="359">
        <v>2</v>
      </c>
      <c r="H30" s="829">
        <v>94.57</v>
      </c>
      <c r="I30" s="256">
        <f t="shared" si="2"/>
        <v>6</v>
      </c>
      <c r="J30" s="328"/>
      <c r="K30" s="835">
        <f>'Het totale gemiddelde'!I26</f>
        <v>85.968379446640327</v>
      </c>
      <c r="AS30"/>
    </row>
    <row r="31" spans="1:46" ht="22.2" customHeight="1" x14ac:dyDescent="0.3">
      <c r="A31" s="381">
        <v>5</v>
      </c>
      <c r="B31" s="815">
        <f>'Deelnemers bestand'!D27</f>
        <v>10</v>
      </c>
      <c r="C31" s="809" t="str">
        <f>'Deelnemers bestand'!C27</f>
        <v>Beus de Arnold  &lt; 19,15 hele dag &gt;</v>
      </c>
      <c r="D31" s="360">
        <v>0</v>
      </c>
      <c r="E31" s="361">
        <v>0</v>
      </c>
      <c r="F31" s="358">
        <v>0</v>
      </c>
      <c r="G31" s="362">
        <v>0</v>
      </c>
      <c r="H31" s="829">
        <v>85.26</v>
      </c>
      <c r="I31" s="256">
        <f t="shared" si="2"/>
        <v>0</v>
      </c>
      <c r="J31" s="328"/>
      <c r="K31" s="835">
        <f>'Het totale gemiddelde'!I27</f>
        <v>85.263157894736835</v>
      </c>
      <c r="AS31"/>
    </row>
    <row r="32" spans="1:46" ht="22.2" customHeight="1" thickBot="1" x14ac:dyDescent="0.35">
      <c r="A32" s="381">
        <v>5</v>
      </c>
      <c r="B32" s="815">
        <f>'Deelnemers bestand'!D28</f>
        <v>9</v>
      </c>
      <c r="C32" s="810" t="str">
        <f>'Deelnemers bestand'!C28</f>
        <v>Henseler Freek &lt; hele dag &gt;</v>
      </c>
      <c r="D32" s="811">
        <v>2</v>
      </c>
      <c r="E32" s="812">
        <v>0</v>
      </c>
      <c r="F32" s="813">
        <v>0</v>
      </c>
      <c r="G32" s="814">
        <v>0</v>
      </c>
      <c r="H32" s="830">
        <v>79.41</v>
      </c>
      <c r="I32" s="320">
        <f t="shared" si="2"/>
        <v>2</v>
      </c>
      <c r="J32" s="329"/>
      <c r="K32" s="836">
        <f>'Het totale gemiddelde'!I28</f>
        <v>88.235294117647072</v>
      </c>
      <c r="AS32"/>
    </row>
    <row r="33" spans="1:45" ht="22.2" customHeight="1" thickBot="1" x14ac:dyDescent="0.35">
      <c r="A33" s="296"/>
      <c r="B33" s="550"/>
      <c r="H33" s="786"/>
      <c r="I33" s="255" t="s">
        <v>17</v>
      </c>
      <c r="J33" s="352" t="s">
        <v>16</v>
      </c>
      <c r="K33" s="837" t="s">
        <v>68</v>
      </c>
      <c r="L33" s="258"/>
      <c r="AS33"/>
    </row>
    <row r="34" spans="1:45" ht="22.2" customHeight="1" x14ac:dyDescent="0.3">
      <c r="A34" s="381">
        <v>6</v>
      </c>
      <c r="B34" s="815">
        <f>'Deelnemers bestand'!D29</f>
        <v>10</v>
      </c>
      <c r="C34" s="802" t="str">
        <f>'Deelnemers bestand'!C29</f>
        <v>Eijk Kees  &lt; 13,15 hele dag &gt;</v>
      </c>
      <c r="D34" s="803">
        <v>2</v>
      </c>
      <c r="E34" s="804">
        <v>1</v>
      </c>
      <c r="F34" s="805">
        <v>2</v>
      </c>
      <c r="G34" s="806">
        <v>1</v>
      </c>
      <c r="H34" s="831">
        <v>61.11</v>
      </c>
      <c r="I34" s="319">
        <f t="shared" si="2"/>
        <v>6</v>
      </c>
      <c r="J34" s="327">
        <v>2</v>
      </c>
      <c r="K34" s="834">
        <f>'Het totale gemiddelde'!I29</f>
        <v>68.789808917197462</v>
      </c>
      <c r="M34" s="189"/>
      <c r="W34" s="189"/>
      <c r="AG34"/>
      <c r="AM34" s="53"/>
      <c r="AS34"/>
    </row>
    <row r="35" spans="1:45" ht="22.2" customHeight="1" x14ac:dyDescent="0.3">
      <c r="A35" s="381">
        <v>6</v>
      </c>
      <c r="B35" s="815">
        <f>'Deelnemers bestand'!D30</f>
        <v>9</v>
      </c>
      <c r="C35" s="816" t="str">
        <f>'Deelnemers bestand'!C30</f>
        <v>Anbergen Joop &lt; 13,15 s'middags &gt;</v>
      </c>
      <c r="D35" s="353">
        <v>1</v>
      </c>
      <c r="E35" s="354">
        <v>2</v>
      </c>
      <c r="F35" s="355">
        <v>2</v>
      </c>
      <c r="G35" s="356">
        <v>2</v>
      </c>
      <c r="H35" s="828">
        <v>94.77</v>
      </c>
      <c r="I35" s="256">
        <f t="shared" si="2"/>
        <v>7</v>
      </c>
      <c r="J35" s="328">
        <v>1</v>
      </c>
      <c r="K35" s="835">
        <f>'Het totale gemiddelde'!I30</f>
        <v>110.70559610705597</v>
      </c>
      <c r="L35" s="264"/>
      <c r="M35" s="189"/>
      <c r="W35" s="189"/>
      <c r="AG35"/>
      <c r="AM35" s="53"/>
      <c r="AS35"/>
    </row>
    <row r="36" spans="1:45" ht="22.2" customHeight="1" x14ac:dyDescent="0.3">
      <c r="A36" s="381">
        <v>6</v>
      </c>
      <c r="B36" s="815">
        <f>'Deelnemers bestand'!D31</f>
        <v>10</v>
      </c>
      <c r="C36" s="817" t="str">
        <f>'Deelnemers bestand'!C31</f>
        <v>Hoefs John  &lt; hele dag &gt;</v>
      </c>
      <c r="D36" s="357">
        <v>0</v>
      </c>
      <c r="E36" s="358">
        <v>0</v>
      </c>
      <c r="F36" s="354">
        <v>2</v>
      </c>
      <c r="G36" s="359">
        <v>0</v>
      </c>
      <c r="H36" s="829">
        <v>72.61</v>
      </c>
      <c r="I36" s="256">
        <f t="shared" si="2"/>
        <v>2</v>
      </c>
      <c r="J36" s="328"/>
      <c r="K36" s="835">
        <f>'Het totale gemiddelde'!I31</f>
        <v>65.346534653465355</v>
      </c>
      <c r="L36" s="264"/>
      <c r="M36" s="189"/>
      <c r="W36" s="189"/>
      <c r="AG36"/>
      <c r="AM36" s="53"/>
      <c r="AS36"/>
    </row>
    <row r="37" spans="1:45" ht="22.2" customHeight="1" x14ac:dyDescent="0.3">
      <c r="A37" s="381">
        <v>6</v>
      </c>
      <c r="B37" s="815">
        <f>'Deelnemers bestand'!D32</f>
        <v>7</v>
      </c>
      <c r="C37" s="809" t="str">
        <f>'Deelnemers bestand'!C32</f>
        <v>Pater Gerrit  &lt; 18,30 avond &gt;</v>
      </c>
      <c r="D37" s="360">
        <v>2</v>
      </c>
      <c r="E37" s="361">
        <v>0</v>
      </c>
      <c r="F37" s="358">
        <v>1</v>
      </c>
      <c r="G37" s="362">
        <v>0</v>
      </c>
      <c r="H37" s="829">
        <v>73.33</v>
      </c>
      <c r="I37" s="256">
        <f t="shared" si="2"/>
        <v>3</v>
      </c>
      <c r="J37" s="328"/>
      <c r="K37" s="835">
        <f>'Het totale gemiddelde'!I32</f>
        <v>94.285714285714278</v>
      </c>
      <c r="M37" s="189"/>
      <c r="W37" s="189"/>
      <c r="AG37"/>
      <c r="AM37" s="53"/>
      <c r="AS37"/>
    </row>
    <row r="38" spans="1:45" ht="22.2" customHeight="1" thickBot="1" x14ac:dyDescent="0.35">
      <c r="A38" s="381">
        <v>6</v>
      </c>
      <c r="B38" s="815">
        <f>'Deelnemers bestand'!D33</f>
        <v>0</v>
      </c>
      <c r="C38" s="810" t="str">
        <f>'Deelnemers bestand'!C33</f>
        <v>Sandbrink Joop  &lt; 18,30 hele dag &gt;</v>
      </c>
      <c r="D38" s="811">
        <v>2</v>
      </c>
      <c r="E38" s="812">
        <v>0</v>
      </c>
      <c r="F38" s="813">
        <v>0</v>
      </c>
      <c r="G38" s="814">
        <v>0</v>
      </c>
      <c r="H38" s="830">
        <v>59.41</v>
      </c>
      <c r="I38" s="320">
        <f t="shared" si="2"/>
        <v>2</v>
      </c>
      <c r="J38" s="329"/>
      <c r="K38" s="836" t="e">
        <f>'Het totale gemiddelde'!I33</f>
        <v>#DIV/0!</v>
      </c>
      <c r="M38" s="189"/>
      <c r="W38" s="189"/>
      <c r="AG38"/>
      <c r="AM38" s="53"/>
      <c r="AS38"/>
    </row>
    <row r="39" spans="1:45" ht="22.2" customHeight="1" thickBot="1" x14ac:dyDescent="0.35">
      <c r="A39" s="296"/>
      <c r="B39" s="550"/>
      <c r="H39" s="786"/>
      <c r="I39" s="255" t="s">
        <v>17</v>
      </c>
      <c r="J39" s="352" t="s">
        <v>16</v>
      </c>
      <c r="K39" s="837" t="s">
        <v>68</v>
      </c>
      <c r="L39" s="258"/>
      <c r="M39" s="189"/>
      <c r="W39" s="189"/>
      <c r="AG39"/>
      <c r="AM39" s="53"/>
      <c r="AS39"/>
    </row>
    <row r="40" spans="1:45" ht="22.2" customHeight="1" x14ac:dyDescent="0.3">
      <c r="A40" s="381">
        <v>7</v>
      </c>
      <c r="B40" s="815">
        <f>'Deelnemers bestand'!D34</f>
        <v>9</v>
      </c>
      <c r="C40" s="802" t="str">
        <f>'Deelnemers bestand'!C34</f>
        <v>Vegt van de Aad &lt;  14,00 hele dag&gt;</v>
      </c>
      <c r="D40" s="803">
        <v>2</v>
      </c>
      <c r="E40" s="804">
        <v>2</v>
      </c>
      <c r="F40" s="805">
        <v>2</v>
      </c>
      <c r="G40" s="806">
        <v>0</v>
      </c>
      <c r="H40" s="831">
        <v>106.53</v>
      </c>
      <c r="I40" s="319">
        <f t="shared" si="2"/>
        <v>6</v>
      </c>
      <c r="J40" s="327">
        <v>2</v>
      </c>
      <c r="K40" s="834">
        <f>'Het totale gemiddelde'!I34</f>
        <v>81.761006289308185</v>
      </c>
      <c r="M40" s="189"/>
      <c r="W40" s="189"/>
      <c r="AG40"/>
      <c r="AM40" s="53"/>
      <c r="AS40"/>
    </row>
    <row r="41" spans="1:45" ht="22.2" customHeight="1" x14ac:dyDescent="0.3">
      <c r="A41" s="381">
        <v>7</v>
      </c>
      <c r="B41" s="815">
        <f>'Deelnemers bestand'!D35</f>
        <v>7</v>
      </c>
      <c r="C41" s="816" t="str">
        <f>'Deelnemers bestand'!C35</f>
        <v>Zwinkels Fred  &lt; 14,00 hele dag &gt;</v>
      </c>
      <c r="D41" s="353">
        <v>2</v>
      </c>
      <c r="E41" s="354">
        <v>2</v>
      </c>
      <c r="F41" s="355">
        <v>2</v>
      </c>
      <c r="G41" s="356">
        <v>2</v>
      </c>
      <c r="H41" s="828">
        <v>176.47</v>
      </c>
      <c r="I41" s="256">
        <f t="shared" si="2"/>
        <v>8</v>
      </c>
      <c r="J41" s="328">
        <v>1</v>
      </c>
      <c r="K41" s="835">
        <f>'Het totale gemiddelde'!I35</f>
        <v>113.20754716981132</v>
      </c>
      <c r="M41" s="189"/>
      <c r="W41" s="189"/>
      <c r="AG41"/>
      <c r="AM41" s="53"/>
      <c r="AS41"/>
    </row>
    <row r="42" spans="1:45" ht="22.2" customHeight="1" x14ac:dyDescent="0.3">
      <c r="A42" s="381">
        <v>7</v>
      </c>
      <c r="B42" s="815">
        <f>'Deelnemers bestand'!D36</f>
        <v>9</v>
      </c>
      <c r="C42" s="817" t="str">
        <f>'Deelnemers bestand'!C36</f>
        <v>Langerak Aart &lt; 12,30 hele dag &gt;</v>
      </c>
      <c r="D42" s="357">
        <v>0</v>
      </c>
      <c r="E42" s="358">
        <v>0</v>
      </c>
      <c r="F42" s="354">
        <v>0</v>
      </c>
      <c r="G42" s="359">
        <v>2</v>
      </c>
      <c r="H42" s="829">
        <v>87.78</v>
      </c>
      <c r="I42" s="256">
        <f t="shared" si="2"/>
        <v>2</v>
      </c>
      <c r="J42" s="328"/>
      <c r="K42" s="835">
        <f>'Het totale gemiddelde'!I36</f>
        <v>68.273092369477922</v>
      </c>
      <c r="M42" s="189"/>
      <c r="W42" s="189"/>
      <c r="AG42"/>
      <c r="AM42" s="53"/>
      <c r="AS42"/>
    </row>
    <row r="43" spans="1:45" ht="22.2" customHeight="1" x14ac:dyDescent="0.3">
      <c r="A43" s="381">
        <v>7</v>
      </c>
      <c r="B43" s="815">
        <f>'Deelnemers bestand'!D37</f>
        <v>9</v>
      </c>
      <c r="C43" s="819" t="str">
        <f>'Deelnemers bestand'!C37</f>
        <v>Kooten Gijs  &lt; 12,30 s'middags &gt;</v>
      </c>
      <c r="D43" s="360">
        <v>0</v>
      </c>
      <c r="E43" s="361">
        <v>0</v>
      </c>
      <c r="F43" s="358">
        <v>0</v>
      </c>
      <c r="G43" s="362">
        <v>2</v>
      </c>
      <c r="H43" s="829">
        <v>68.78</v>
      </c>
      <c r="I43" s="256">
        <f t="shared" si="2"/>
        <v>2</v>
      </c>
      <c r="J43" s="328"/>
      <c r="K43" s="835">
        <f>'Het totale gemiddelde'!I37</f>
        <v>53.497942386831276</v>
      </c>
      <c r="L43" s="265"/>
      <c r="M43" s="189"/>
      <c r="W43" s="189"/>
      <c r="AG43"/>
      <c r="AM43" s="53"/>
      <c r="AS43"/>
    </row>
    <row r="44" spans="1:45" ht="22.2" customHeight="1" thickBot="1" x14ac:dyDescent="0.35">
      <c r="A44" s="381">
        <v>7</v>
      </c>
      <c r="B44" s="815">
        <f>'Deelnemers bestand'!D38</f>
        <v>8</v>
      </c>
      <c r="C44" s="810" t="str">
        <f>'Deelnemers bestand'!C38</f>
        <v>Leeuw de Arno  &lt; avond &gt;</v>
      </c>
      <c r="D44" s="811">
        <v>0</v>
      </c>
      <c r="E44" s="812">
        <v>2</v>
      </c>
      <c r="F44" s="813">
        <v>0</v>
      </c>
      <c r="G44" s="814">
        <v>0</v>
      </c>
      <c r="H44" s="830">
        <v>61.86</v>
      </c>
      <c r="I44" s="320">
        <f t="shared" si="2"/>
        <v>2</v>
      </c>
      <c r="J44" s="329"/>
      <c r="K44" s="836">
        <f>'Het totale gemiddelde'!I38</f>
        <v>54.123711340206185</v>
      </c>
      <c r="M44" s="189"/>
      <c r="W44" s="189"/>
      <c r="AG44"/>
      <c r="AM44" s="53"/>
      <c r="AS44"/>
    </row>
    <row r="45" spans="1:45" ht="22.2" customHeight="1" thickBot="1" x14ac:dyDescent="0.35">
      <c r="A45" s="296"/>
      <c r="B45" s="245"/>
      <c r="D45" s="257"/>
      <c r="I45" s="255" t="s">
        <v>17</v>
      </c>
      <c r="J45" s="352" t="s">
        <v>16</v>
      </c>
      <c r="K45" s="837" t="s">
        <v>68</v>
      </c>
      <c r="L45" s="258"/>
      <c r="M45" s="189"/>
      <c r="W45" s="189"/>
      <c r="AG45"/>
      <c r="AM45" s="53"/>
      <c r="AS45"/>
    </row>
    <row r="46" spans="1:45" ht="22.2" customHeight="1" x14ac:dyDescent="0.3">
      <c r="A46" s="381">
        <v>8</v>
      </c>
      <c r="B46" s="820">
        <f>'Deelnemers bestand'!D39</f>
        <v>7</v>
      </c>
      <c r="C46" s="802" t="str">
        <f>'Deelnemers bestand'!C39</f>
        <v>Siteur Henny  &lt; hele dag &gt;</v>
      </c>
      <c r="D46" s="803">
        <v>2</v>
      </c>
      <c r="E46" s="804">
        <v>0</v>
      </c>
      <c r="F46" s="805">
        <v>2</v>
      </c>
      <c r="G46" s="806">
        <v>2</v>
      </c>
      <c r="H46" s="831">
        <v>97.4</v>
      </c>
      <c r="I46" s="319">
        <f t="shared" si="2"/>
        <v>6</v>
      </c>
      <c r="J46" s="327">
        <v>2</v>
      </c>
      <c r="K46" s="834">
        <f>'Het totale gemiddelde'!I39</f>
        <v>107.93650793650794</v>
      </c>
      <c r="L46" s="266"/>
      <c r="M46" s="189"/>
      <c r="W46" s="189"/>
      <c r="AG46"/>
      <c r="AM46" s="53"/>
      <c r="AS46"/>
    </row>
    <row r="47" spans="1:45" ht="22.2" customHeight="1" x14ac:dyDescent="0.3">
      <c r="A47" s="381">
        <v>8</v>
      </c>
      <c r="B47" s="820">
        <f>'Deelnemers bestand'!D40</f>
        <v>7</v>
      </c>
      <c r="C47" s="816" t="str">
        <f>'Deelnemers bestand'!C40</f>
        <v>Zanten van Gerard  &lt; 12,30</v>
      </c>
      <c r="D47" s="353">
        <v>0</v>
      </c>
      <c r="E47" s="354">
        <v>0</v>
      </c>
      <c r="F47" s="355">
        <v>0</v>
      </c>
      <c r="G47" s="356">
        <v>2</v>
      </c>
      <c r="H47" s="828">
        <v>65.22</v>
      </c>
      <c r="I47" s="256">
        <f t="shared" si="2"/>
        <v>2</v>
      </c>
      <c r="J47" s="328"/>
      <c r="K47" s="835">
        <f>'Het totale gemiddelde'!I40</f>
        <v>65.217391304347828</v>
      </c>
      <c r="L47" s="266"/>
      <c r="M47" s="189"/>
      <c r="W47" s="189"/>
      <c r="AG47"/>
      <c r="AM47" s="53"/>
      <c r="AS47"/>
    </row>
    <row r="48" spans="1:45" ht="22.2" customHeight="1" x14ac:dyDescent="0.3">
      <c r="A48" s="381">
        <v>8</v>
      </c>
      <c r="B48" s="820">
        <f>'Deelnemers bestand'!D41</f>
        <v>7</v>
      </c>
      <c r="C48" s="817" t="str">
        <f>'Deelnemers bestand'!C41</f>
        <v>Berg van den Anton  &lt; 12,30  s'middags &gt;</v>
      </c>
      <c r="D48" s="357">
        <v>0</v>
      </c>
      <c r="E48" s="358">
        <v>0</v>
      </c>
      <c r="F48" s="354">
        <v>0</v>
      </c>
      <c r="G48" s="363">
        <v>1</v>
      </c>
      <c r="H48" s="829">
        <v>20.6</v>
      </c>
      <c r="I48" s="256">
        <f t="shared" si="2"/>
        <v>1</v>
      </c>
      <c r="J48" s="328"/>
      <c r="K48" s="835">
        <f>'Het totale gemiddelde'!I41</f>
        <v>20.604395604395606</v>
      </c>
      <c r="L48" s="266"/>
      <c r="M48" s="189"/>
      <c r="W48" s="189"/>
      <c r="AG48"/>
      <c r="AM48" s="53"/>
      <c r="AS48"/>
    </row>
    <row r="49" spans="1:45" ht="22.2" customHeight="1" x14ac:dyDescent="0.3">
      <c r="A49" s="381">
        <v>8</v>
      </c>
      <c r="B49" s="820">
        <f>'Deelnemers bestand'!D42</f>
        <v>8</v>
      </c>
      <c r="C49" s="809" t="str">
        <f>'Deelnemers bestand'!C42</f>
        <v>Leeuwen van Jan  &lt;13,15 hele dag&gt;</v>
      </c>
      <c r="D49" s="360">
        <v>1</v>
      </c>
      <c r="E49" s="361">
        <v>2</v>
      </c>
      <c r="F49" s="358">
        <v>2</v>
      </c>
      <c r="G49" s="362">
        <v>2</v>
      </c>
      <c r="H49" s="829">
        <v>119.35</v>
      </c>
      <c r="I49" s="256">
        <f t="shared" si="2"/>
        <v>7</v>
      </c>
      <c r="J49" s="328">
        <v>1</v>
      </c>
      <c r="K49" s="835">
        <f>'Het totale gemiddelde'!I42</f>
        <v>81.730769230769226</v>
      </c>
      <c r="L49" s="266"/>
      <c r="M49" s="189"/>
      <c r="W49" s="189"/>
      <c r="AG49"/>
      <c r="AM49" s="53"/>
      <c r="AS49"/>
    </row>
    <row r="50" spans="1:45" ht="22.2" customHeight="1" thickBot="1" x14ac:dyDescent="0.4">
      <c r="A50" s="381">
        <v>8</v>
      </c>
      <c r="B50" s="820">
        <f>'Deelnemers bestand'!D43</f>
        <v>7</v>
      </c>
      <c r="C50" s="810" t="str">
        <f>'Deelnemers bestand'!C43</f>
        <v>Vendrig Leo  &lt; 13,15 s'middags &gt;</v>
      </c>
      <c r="D50" s="811">
        <v>0</v>
      </c>
      <c r="E50" s="812">
        <v>2</v>
      </c>
      <c r="F50" s="813">
        <v>2</v>
      </c>
      <c r="G50" s="814">
        <v>0</v>
      </c>
      <c r="H50" s="830">
        <v>83.33</v>
      </c>
      <c r="I50" s="320">
        <f t="shared" si="2"/>
        <v>4</v>
      </c>
      <c r="J50" s="329"/>
      <c r="K50" s="836">
        <f>'Het totale gemiddelde'!I43</f>
        <v>83.333333333333343</v>
      </c>
      <c r="L50" s="266"/>
      <c r="N50" s="77"/>
      <c r="Y50" s="81" t="s">
        <v>65</v>
      </c>
      <c r="Z50" s="81"/>
      <c r="AA50" s="81"/>
      <c r="AB50" s="858"/>
      <c r="AS50"/>
    </row>
    <row r="51" spans="1:45" ht="22.2" customHeight="1" x14ac:dyDescent="0.3">
      <c r="A51" s="391" t="s">
        <v>60</v>
      </c>
      <c r="B51" s="392"/>
      <c r="C51" s="393"/>
      <c r="D51" s="394"/>
      <c r="E51" s="395"/>
      <c r="F51" s="396"/>
      <c r="G51" s="396" t="s">
        <v>58</v>
      </c>
      <c r="H51" s="788"/>
      <c r="I51" s="394"/>
      <c r="J51" s="394"/>
      <c r="K51" s="397"/>
      <c r="L51" s="286"/>
      <c r="M51" s="398"/>
      <c r="N51" s="286"/>
      <c r="P51" s="396" t="s">
        <v>59</v>
      </c>
      <c r="Q51" s="286"/>
      <c r="R51" s="286"/>
      <c r="S51" s="286"/>
      <c r="T51" s="286"/>
      <c r="V51" s="286"/>
      <c r="W51" s="398"/>
      <c r="X51" s="283"/>
      <c r="Y51" s="16"/>
      <c r="Z51" s="284" t="s">
        <v>139</v>
      </c>
      <c r="AA51" s="247"/>
      <c r="AB51" s="201"/>
      <c r="AC51" s="247"/>
      <c r="AD51" s="247"/>
      <c r="AE51" s="374"/>
      <c r="AF51" s="378"/>
      <c r="AG51" s="285"/>
      <c r="AH51" s="283"/>
      <c r="AI51" s="283"/>
      <c r="AJ51" s="286"/>
      <c r="AK51" s="283"/>
      <c r="AL51" s="376"/>
      <c r="AM51" s="285"/>
      <c r="AN51" s="283"/>
      <c r="AO51" s="283"/>
      <c r="AS51"/>
    </row>
    <row r="52" spans="1:45" ht="22.2" customHeight="1" thickBot="1" x14ac:dyDescent="0.35">
      <c r="A52" s="297"/>
      <c r="C52" s="715" t="s">
        <v>263</v>
      </c>
      <c r="N52" s="282" t="s">
        <v>64</v>
      </c>
    </row>
    <row r="53" spans="1:45" x14ac:dyDescent="0.3">
      <c r="C53" s="400" t="s">
        <v>150</v>
      </c>
      <c r="D53" s="401" t="s">
        <v>160</v>
      </c>
      <c r="E53" s="402"/>
      <c r="F53" s="402"/>
      <c r="G53" s="402"/>
      <c r="H53" s="789"/>
      <c r="I53" s="403"/>
    </row>
    <row r="54" spans="1:45" x14ac:dyDescent="0.3">
      <c r="C54" s="404" t="s">
        <v>151</v>
      </c>
      <c r="D54" s="405" t="s">
        <v>160</v>
      </c>
      <c r="E54" s="406"/>
      <c r="F54" s="406"/>
      <c r="G54" s="406"/>
      <c r="H54" s="785"/>
      <c r="I54" s="407"/>
    </row>
    <row r="55" spans="1:45" ht="21.6" thickBot="1" x14ac:dyDescent="0.35">
      <c r="C55" s="408" t="s">
        <v>152</v>
      </c>
      <c r="D55" s="409"/>
      <c r="E55" s="409"/>
      <c r="F55" s="409"/>
      <c r="G55" s="409"/>
      <c r="H55" s="790"/>
      <c r="I55" s="410"/>
    </row>
  </sheetData>
  <sortState ref="B2:C6">
    <sortCondition descending="1" ref="B4"/>
  </sortState>
  <mergeCells count="2">
    <mergeCell ref="B2:B3"/>
    <mergeCell ref="A2:A3"/>
  </mergeCells>
  <printOptions horizontalCentered="1" verticalCentered="1"/>
  <pageMargins left="0" right="0" top="0" bottom="0" header="0" footer="0"/>
  <pageSetup paperSize="9" scale="34" orientation="landscape" horizontalDpi="360" verticalDpi="36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49"/>
  <sheetViews>
    <sheetView workbookViewId="0"/>
  </sheetViews>
  <sheetFormatPr defaultColWidth="9" defaultRowHeight="15.6" x14ac:dyDescent="0.3"/>
  <cols>
    <col min="1" max="1" width="6.77734375" style="413" customWidth="1"/>
    <col min="2" max="2" width="6" style="413" customWidth="1"/>
    <col min="3" max="3" width="74" style="580" customWidth="1"/>
    <col min="4" max="4" width="13.33203125" style="581" customWidth="1"/>
    <col min="5" max="5" width="11.6640625" style="553" customWidth="1"/>
    <col min="6" max="6" width="8.5546875" style="417" customWidth="1"/>
    <col min="7" max="7" width="6.6640625" style="442" customWidth="1"/>
    <col min="8" max="8" width="9.88671875" style="442" customWidth="1"/>
    <col min="9" max="9" width="26.6640625" style="442" customWidth="1"/>
    <col min="10" max="10" width="10.6640625" style="444" customWidth="1"/>
    <col min="11" max="11" width="15.6640625" style="443" customWidth="1"/>
    <col min="12" max="12" width="10.6640625" style="442" customWidth="1"/>
    <col min="13" max="15" width="9" style="417"/>
    <col min="16" max="218" width="9" style="412"/>
    <col min="219" max="219" width="18.109375" style="412" customWidth="1"/>
    <col min="220" max="220" width="20.33203125" style="412" customWidth="1"/>
    <col min="221" max="221" width="12.6640625" style="412" customWidth="1"/>
    <col min="222" max="474" width="9" style="412"/>
    <col min="475" max="475" width="18.109375" style="412" customWidth="1"/>
    <col min="476" max="476" width="20.33203125" style="412" customWidth="1"/>
    <col min="477" max="477" width="12.6640625" style="412" customWidth="1"/>
    <col min="478" max="730" width="9" style="412"/>
    <col min="731" max="731" width="18.109375" style="412" customWidth="1"/>
    <col min="732" max="732" width="20.33203125" style="412" customWidth="1"/>
    <col min="733" max="733" width="12.6640625" style="412" customWidth="1"/>
    <col min="734" max="986" width="9" style="412"/>
    <col min="987" max="987" width="18.109375" style="412" customWidth="1"/>
    <col min="988" max="988" width="20.33203125" style="412" customWidth="1"/>
    <col min="989" max="989" width="12.6640625" style="412" customWidth="1"/>
    <col min="990" max="1242" width="9" style="412"/>
    <col min="1243" max="1243" width="18.109375" style="412" customWidth="1"/>
    <col min="1244" max="1244" width="20.33203125" style="412" customWidth="1"/>
    <col min="1245" max="1245" width="12.6640625" style="412" customWidth="1"/>
    <col min="1246" max="1498" width="9" style="412"/>
    <col min="1499" max="1499" width="18.109375" style="412" customWidth="1"/>
    <col min="1500" max="1500" width="20.33203125" style="412" customWidth="1"/>
    <col min="1501" max="1501" width="12.6640625" style="412" customWidth="1"/>
    <col min="1502" max="1754" width="9" style="412"/>
    <col min="1755" max="1755" width="18.109375" style="412" customWidth="1"/>
    <col min="1756" max="1756" width="20.33203125" style="412" customWidth="1"/>
    <col min="1757" max="1757" width="12.6640625" style="412" customWidth="1"/>
    <col min="1758" max="2010" width="9" style="412"/>
    <col min="2011" max="2011" width="18.109375" style="412" customWidth="1"/>
    <col min="2012" max="2012" width="20.33203125" style="412" customWidth="1"/>
    <col min="2013" max="2013" width="12.6640625" style="412" customWidth="1"/>
    <col min="2014" max="2266" width="9" style="412"/>
    <col min="2267" max="2267" width="18.109375" style="412" customWidth="1"/>
    <col min="2268" max="2268" width="20.33203125" style="412" customWidth="1"/>
    <col min="2269" max="2269" width="12.6640625" style="412" customWidth="1"/>
    <col min="2270" max="2522" width="9" style="412"/>
    <col min="2523" max="2523" width="18.109375" style="412" customWidth="1"/>
    <col min="2524" max="2524" width="20.33203125" style="412" customWidth="1"/>
    <col min="2525" max="2525" width="12.6640625" style="412" customWidth="1"/>
    <col min="2526" max="2778" width="9" style="412"/>
    <col min="2779" max="2779" width="18.109375" style="412" customWidth="1"/>
    <col min="2780" max="2780" width="20.33203125" style="412" customWidth="1"/>
    <col min="2781" max="2781" width="12.6640625" style="412" customWidth="1"/>
    <col min="2782" max="3034" width="9" style="412"/>
    <col min="3035" max="3035" width="18.109375" style="412" customWidth="1"/>
    <col min="3036" max="3036" width="20.33203125" style="412" customWidth="1"/>
    <col min="3037" max="3037" width="12.6640625" style="412" customWidth="1"/>
    <col min="3038" max="3290" width="9" style="412"/>
    <col min="3291" max="3291" width="18.109375" style="412" customWidth="1"/>
    <col min="3292" max="3292" width="20.33203125" style="412" customWidth="1"/>
    <col min="3293" max="3293" width="12.6640625" style="412" customWidth="1"/>
    <col min="3294" max="3546" width="9" style="412"/>
    <col min="3547" max="3547" width="18.109375" style="412" customWidth="1"/>
    <col min="3548" max="3548" width="20.33203125" style="412" customWidth="1"/>
    <col min="3549" max="3549" width="12.6640625" style="412" customWidth="1"/>
    <col min="3550" max="3802" width="9" style="412"/>
    <col min="3803" max="3803" width="18.109375" style="412" customWidth="1"/>
    <col min="3804" max="3804" width="20.33203125" style="412" customWidth="1"/>
    <col min="3805" max="3805" width="12.6640625" style="412" customWidth="1"/>
    <col min="3806" max="4058" width="9" style="412"/>
    <col min="4059" max="4059" width="18.109375" style="412" customWidth="1"/>
    <col min="4060" max="4060" width="20.33203125" style="412" customWidth="1"/>
    <col min="4061" max="4061" width="12.6640625" style="412" customWidth="1"/>
    <col min="4062" max="4314" width="9" style="412"/>
    <col min="4315" max="4315" width="18.109375" style="412" customWidth="1"/>
    <col min="4316" max="4316" width="20.33203125" style="412" customWidth="1"/>
    <col min="4317" max="4317" width="12.6640625" style="412" customWidth="1"/>
    <col min="4318" max="4570" width="9" style="412"/>
    <col min="4571" max="4571" width="18.109375" style="412" customWidth="1"/>
    <col min="4572" max="4572" width="20.33203125" style="412" customWidth="1"/>
    <col min="4573" max="4573" width="12.6640625" style="412" customWidth="1"/>
    <col min="4574" max="4826" width="9" style="412"/>
    <col min="4827" max="4827" width="18.109375" style="412" customWidth="1"/>
    <col min="4828" max="4828" width="20.33203125" style="412" customWidth="1"/>
    <col min="4829" max="4829" width="12.6640625" style="412" customWidth="1"/>
    <col min="4830" max="5082" width="9" style="412"/>
    <col min="5083" max="5083" width="18.109375" style="412" customWidth="1"/>
    <col min="5084" max="5084" width="20.33203125" style="412" customWidth="1"/>
    <col min="5085" max="5085" width="12.6640625" style="412" customWidth="1"/>
    <col min="5086" max="5338" width="9" style="412"/>
    <col min="5339" max="5339" width="18.109375" style="412" customWidth="1"/>
    <col min="5340" max="5340" width="20.33203125" style="412" customWidth="1"/>
    <col min="5341" max="5341" width="12.6640625" style="412" customWidth="1"/>
    <col min="5342" max="5594" width="9" style="412"/>
    <col min="5595" max="5595" width="18.109375" style="412" customWidth="1"/>
    <col min="5596" max="5596" width="20.33203125" style="412" customWidth="1"/>
    <col min="5597" max="5597" width="12.6640625" style="412" customWidth="1"/>
    <col min="5598" max="5850" width="9" style="412"/>
    <col min="5851" max="5851" width="18.109375" style="412" customWidth="1"/>
    <col min="5852" max="5852" width="20.33203125" style="412" customWidth="1"/>
    <col min="5853" max="5853" width="12.6640625" style="412" customWidth="1"/>
    <col min="5854" max="6106" width="9" style="412"/>
    <col min="6107" max="6107" width="18.109375" style="412" customWidth="1"/>
    <col min="6108" max="6108" width="20.33203125" style="412" customWidth="1"/>
    <col min="6109" max="6109" width="12.6640625" style="412" customWidth="1"/>
    <col min="6110" max="6362" width="9" style="412"/>
    <col min="6363" max="6363" width="18.109375" style="412" customWidth="1"/>
    <col min="6364" max="6364" width="20.33203125" style="412" customWidth="1"/>
    <col min="6365" max="6365" width="12.6640625" style="412" customWidth="1"/>
    <col min="6366" max="6618" width="9" style="412"/>
    <col min="6619" max="6619" width="18.109375" style="412" customWidth="1"/>
    <col min="6620" max="6620" width="20.33203125" style="412" customWidth="1"/>
    <col min="6621" max="6621" width="12.6640625" style="412" customWidth="1"/>
    <col min="6622" max="6874" width="9" style="412"/>
    <col min="6875" max="6875" width="18.109375" style="412" customWidth="1"/>
    <col min="6876" max="6876" width="20.33203125" style="412" customWidth="1"/>
    <col min="6877" max="6877" width="12.6640625" style="412" customWidth="1"/>
    <col min="6878" max="7130" width="9" style="412"/>
    <col min="7131" max="7131" width="18.109375" style="412" customWidth="1"/>
    <col min="7132" max="7132" width="20.33203125" style="412" customWidth="1"/>
    <col min="7133" max="7133" width="12.6640625" style="412" customWidth="1"/>
    <col min="7134" max="7386" width="9" style="412"/>
    <col min="7387" max="7387" width="18.109375" style="412" customWidth="1"/>
    <col min="7388" max="7388" width="20.33203125" style="412" customWidth="1"/>
    <col min="7389" max="7389" width="12.6640625" style="412" customWidth="1"/>
    <col min="7390" max="7642" width="9" style="412"/>
    <col min="7643" max="7643" width="18.109375" style="412" customWidth="1"/>
    <col min="7644" max="7644" width="20.33203125" style="412" customWidth="1"/>
    <col min="7645" max="7645" width="12.6640625" style="412" customWidth="1"/>
    <col min="7646" max="7898" width="9" style="412"/>
    <col min="7899" max="7899" width="18.109375" style="412" customWidth="1"/>
    <col min="7900" max="7900" width="20.33203125" style="412" customWidth="1"/>
    <col min="7901" max="7901" width="12.6640625" style="412" customWidth="1"/>
    <col min="7902" max="8154" width="9" style="412"/>
    <col min="8155" max="8155" width="18.109375" style="412" customWidth="1"/>
    <col min="8156" max="8156" width="20.33203125" style="412" customWidth="1"/>
    <col min="8157" max="8157" width="12.6640625" style="412" customWidth="1"/>
    <col min="8158" max="8410" width="9" style="412"/>
    <col min="8411" max="8411" width="18.109375" style="412" customWidth="1"/>
    <col min="8412" max="8412" width="20.33203125" style="412" customWidth="1"/>
    <col min="8413" max="8413" width="12.6640625" style="412" customWidth="1"/>
    <col min="8414" max="8666" width="9" style="412"/>
    <col min="8667" max="8667" width="18.109375" style="412" customWidth="1"/>
    <col min="8668" max="8668" width="20.33203125" style="412" customWidth="1"/>
    <col min="8669" max="8669" width="12.6640625" style="412" customWidth="1"/>
    <col min="8670" max="8922" width="9" style="412"/>
    <col min="8923" max="8923" width="18.109375" style="412" customWidth="1"/>
    <col min="8924" max="8924" width="20.33203125" style="412" customWidth="1"/>
    <col min="8925" max="8925" width="12.6640625" style="412" customWidth="1"/>
    <col min="8926" max="9178" width="9" style="412"/>
    <col min="9179" max="9179" width="18.109375" style="412" customWidth="1"/>
    <col min="9180" max="9180" width="20.33203125" style="412" customWidth="1"/>
    <col min="9181" max="9181" width="12.6640625" style="412" customWidth="1"/>
    <col min="9182" max="9434" width="9" style="412"/>
    <col min="9435" max="9435" width="18.109375" style="412" customWidth="1"/>
    <col min="9436" max="9436" width="20.33203125" style="412" customWidth="1"/>
    <col min="9437" max="9437" width="12.6640625" style="412" customWidth="1"/>
    <col min="9438" max="9690" width="9" style="412"/>
    <col min="9691" max="9691" width="18.109375" style="412" customWidth="1"/>
    <col min="9692" max="9692" width="20.33203125" style="412" customWidth="1"/>
    <col min="9693" max="9693" width="12.6640625" style="412" customWidth="1"/>
    <col min="9694" max="9946" width="9" style="412"/>
    <col min="9947" max="9947" width="18.109375" style="412" customWidth="1"/>
    <col min="9948" max="9948" width="20.33203125" style="412" customWidth="1"/>
    <col min="9949" max="9949" width="12.6640625" style="412" customWidth="1"/>
    <col min="9950" max="10202" width="9" style="412"/>
    <col min="10203" max="10203" width="18.109375" style="412" customWidth="1"/>
    <col min="10204" max="10204" width="20.33203125" style="412" customWidth="1"/>
    <col min="10205" max="10205" width="12.6640625" style="412" customWidth="1"/>
    <col min="10206" max="10458" width="9" style="412"/>
    <col min="10459" max="10459" width="18.109375" style="412" customWidth="1"/>
    <col min="10460" max="10460" width="20.33203125" style="412" customWidth="1"/>
    <col min="10461" max="10461" width="12.6640625" style="412" customWidth="1"/>
    <col min="10462" max="10714" width="9" style="412"/>
    <col min="10715" max="10715" width="18.109375" style="412" customWidth="1"/>
    <col min="10716" max="10716" width="20.33203125" style="412" customWidth="1"/>
    <col min="10717" max="10717" width="12.6640625" style="412" customWidth="1"/>
    <col min="10718" max="10970" width="9" style="412"/>
    <col min="10971" max="10971" width="18.109375" style="412" customWidth="1"/>
    <col min="10972" max="10972" width="20.33203125" style="412" customWidth="1"/>
    <col min="10973" max="10973" width="12.6640625" style="412" customWidth="1"/>
    <col min="10974" max="11226" width="9" style="412"/>
    <col min="11227" max="11227" width="18.109375" style="412" customWidth="1"/>
    <col min="11228" max="11228" width="20.33203125" style="412" customWidth="1"/>
    <col min="11229" max="11229" width="12.6640625" style="412" customWidth="1"/>
    <col min="11230" max="11482" width="9" style="412"/>
    <col min="11483" max="11483" width="18.109375" style="412" customWidth="1"/>
    <col min="11484" max="11484" width="20.33203125" style="412" customWidth="1"/>
    <col min="11485" max="11485" width="12.6640625" style="412" customWidth="1"/>
    <col min="11486" max="11738" width="9" style="412"/>
    <col min="11739" max="11739" width="18.109375" style="412" customWidth="1"/>
    <col min="11740" max="11740" width="20.33203125" style="412" customWidth="1"/>
    <col min="11741" max="11741" width="12.6640625" style="412" customWidth="1"/>
    <col min="11742" max="11994" width="9" style="412"/>
    <col min="11995" max="11995" width="18.109375" style="412" customWidth="1"/>
    <col min="11996" max="11996" width="20.33203125" style="412" customWidth="1"/>
    <col min="11997" max="11997" width="12.6640625" style="412" customWidth="1"/>
    <col min="11998" max="12250" width="9" style="412"/>
    <col min="12251" max="12251" width="18.109375" style="412" customWidth="1"/>
    <col min="12252" max="12252" width="20.33203125" style="412" customWidth="1"/>
    <col min="12253" max="12253" width="12.6640625" style="412" customWidth="1"/>
    <col min="12254" max="12506" width="9" style="412"/>
    <col min="12507" max="12507" width="18.109375" style="412" customWidth="1"/>
    <col min="12508" max="12508" width="20.33203125" style="412" customWidth="1"/>
    <col min="12509" max="12509" width="12.6640625" style="412" customWidth="1"/>
    <col min="12510" max="12762" width="9" style="412"/>
    <col min="12763" max="12763" width="18.109375" style="412" customWidth="1"/>
    <col min="12764" max="12764" width="20.33203125" style="412" customWidth="1"/>
    <col min="12765" max="12765" width="12.6640625" style="412" customWidth="1"/>
    <col min="12766" max="13018" width="9" style="412"/>
    <col min="13019" max="13019" width="18.109375" style="412" customWidth="1"/>
    <col min="13020" max="13020" width="20.33203125" style="412" customWidth="1"/>
    <col min="13021" max="13021" width="12.6640625" style="412" customWidth="1"/>
    <col min="13022" max="13274" width="9" style="412"/>
    <col min="13275" max="13275" width="18.109375" style="412" customWidth="1"/>
    <col min="13276" max="13276" width="20.33203125" style="412" customWidth="1"/>
    <col min="13277" max="13277" width="12.6640625" style="412" customWidth="1"/>
    <col min="13278" max="13530" width="9" style="412"/>
    <col min="13531" max="13531" width="18.109375" style="412" customWidth="1"/>
    <col min="13532" max="13532" width="20.33203125" style="412" customWidth="1"/>
    <col min="13533" max="13533" width="12.6640625" style="412" customWidth="1"/>
    <col min="13534" max="13786" width="9" style="412"/>
    <col min="13787" max="13787" width="18.109375" style="412" customWidth="1"/>
    <col min="13788" max="13788" width="20.33203125" style="412" customWidth="1"/>
    <col min="13789" max="13789" width="12.6640625" style="412" customWidth="1"/>
    <col min="13790" max="14042" width="9" style="412"/>
    <col min="14043" max="14043" width="18.109375" style="412" customWidth="1"/>
    <col min="14044" max="14044" width="20.33203125" style="412" customWidth="1"/>
    <col min="14045" max="14045" width="12.6640625" style="412" customWidth="1"/>
    <col min="14046" max="14298" width="9" style="412"/>
    <col min="14299" max="14299" width="18.109375" style="412" customWidth="1"/>
    <col min="14300" max="14300" width="20.33203125" style="412" customWidth="1"/>
    <col min="14301" max="14301" width="12.6640625" style="412" customWidth="1"/>
    <col min="14302" max="14554" width="9" style="412"/>
    <col min="14555" max="14555" width="18.109375" style="412" customWidth="1"/>
    <col min="14556" max="14556" width="20.33203125" style="412" customWidth="1"/>
    <col min="14557" max="14557" width="12.6640625" style="412" customWidth="1"/>
    <col min="14558" max="14810" width="9" style="412"/>
    <col min="14811" max="14811" width="18.109375" style="412" customWidth="1"/>
    <col min="14812" max="14812" width="20.33203125" style="412" customWidth="1"/>
    <col min="14813" max="14813" width="12.6640625" style="412" customWidth="1"/>
    <col min="14814" max="15066" width="9" style="412"/>
    <col min="15067" max="15067" width="18.109375" style="412" customWidth="1"/>
    <col min="15068" max="15068" width="20.33203125" style="412" customWidth="1"/>
    <col min="15069" max="15069" width="12.6640625" style="412" customWidth="1"/>
    <col min="15070" max="15322" width="9" style="412"/>
    <col min="15323" max="15323" width="18.109375" style="412" customWidth="1"/>
    <col min="15324" max="15324" width="20.33203125" style="412" customWidth="1"/>
    <col min="15325" max="15325" width="12.6640625" style="412" customWidth="1"/>
    <col min="15326" max="15578" width="9" style="412"/>
    <col min="15579" max="15579" width="18.109375" style="412" customWidth="1"/>
    <col min="15580" max="15580" width="20.33203125" style="412" customWidth="1"/>
    <col min="15581" max="15581" width="12.6640625" style="412" customWidth="1"/>
    <col min="15582" max="15834" width="9" style="412"/>
    <col min="15835" max="15835" width="18.109375" style="412" customWidth="1"/>
    <col min="15836" max="15836" width="20.33203125" style="412" customWidth="1"/>
    <col min="15837" max="15837" width="12.6640625" style="412" customWidth="1"/>
    <col min="15838" max="16090" width="9" style="412"/>
    <col min="16091" max="16091" width="18.109375" style="412" customWidth="1"/>
    <col min="16092" max="16092" width="20.33203125" style="412" customWidth="1"/>
    <col min="16093" max="16093" width="12.6640625" style="412" customWidth="1"/>
    <col min="16094" max="16384" width="9" style="412"/>
  </cols>
  <sheetData>
    <row r="1" spans="1:12" ht="26.4" thickBot="1" x14ac:dyDescent="0.35">
      <c r="A1" s="703" t="s">
        <v>276</v>
      </c>
      <c r="B1" s="696"/>
      <c r="C1" s="727"/>
      <c r="D1" s="152"/>
      <c r="E1" s="697"/>
      <c r="G1" s="418"/>
      <c r="H1" s="419"/>
      <c r="I1" s="420"/>
      <c r="J1" s="421"/>
      <c r="K1" s="422"/>
      <c r="L1" s="423"/>
    </row>
    <row r="2" spans="1:12" ht="20.100000000000001" customHeight="1" thickTop="1" thickBot="1" x14ac:dyDescent="0.4">
      <c r="A2" s="722" t="s">
        <v>275</v>
      </c>
      <c r="B2" s="717"/>
      <c r="C2" s="723"/>
      <c r="D2" s="709" t="s">
        <v>81</v>
      </c>
      <c r="E2" s="551"/>
      <c r="G2" s="424"/>
      <c r="H2" s="425"/>
      <c r="I2" s="426"/>
      <c r="J2" s="427"/>
      <c r="K2" s="428"/>
      <c r="L2" s="429"/>
    </row>
    <row r="3" spans="1:12" ht="22.8" customHeight="1" thickBot="1" x14ac:dyDescent="0.35">
      <c r="A3" s="764" t="s">
        <v>3</v>
      </c>
      <c r="B3" s="763" t="s">
        <v>14</v>
      </c>
      <c r="C3" s="714" t="s">
        <v>262</v>
      </c>
      <c r="D3" s="710">
        <v>2023</v>
      </c>
      <c r="E3" s="552"/>
      <c r="G3" s="423"/>
      <c r="H3" s="430"/>
      <c r="I3" s="431"/>
      <c r="J3" s="432"/>
      <c r="K3" s="428"/>
      <c r="L3" s="433"/>
    </row>
    <row r="4" spans="1:12" ht="20.100000000000001" customHeight="1" thickTop="1" x14ac:dyDescent="0.3">
      <c r="A4" s="716">
        <v>1</v>
      </c>
      <c r="B4" s="716">
        <v>1</v>
      </c>
      <c r="C4" s="704" t="s">
        <v>224</v>
      </c>
      <c r="D4" s="711">
        <f>' spelers info niets verwijderen'!L2</f>
        <v>17</v>
      </c>
      <c r="E4" s="552"/>
      <c r="G4" s="423"/>
      <c r="H4" s="434"/>
      <c r="I4" s="435"/>
      <c r="J4" s="436"/>
      <c r="K4" s="437"/>
      <c r="L4" s="438"/>
    </row>
    <row r="5" spans="1:12" ht="20.100000000000001" customHeight="1" x14ac:dyDescent="0.3">
      <c r="A5" s="699">
        <v>2</v>
      </c>
      <c r="B5" s="699">
        <v>1</v>
      </c>
      <c r="C5" s="705" t="s">
        <v>248</v>
      </c>
      <c r="D5" s="712">
        <f>' spelers info niets verwijderen'!L3</f>
        <v>15</v>
      </c>
      <c r="E5" s="552"/>
      <c r="G5" s="423"/>
      <c r="H5" s="434"/>
      <c r="I5" s="435"/>
      <c r="J5" s="436"/>
      <c r="K5" s="437"/>
      <c r="L5" s="429"/>
    </row>
    <row r="6" spans="1:12" ht="20.100000000000001" customHeight="1" x14ac:dyDescent="0.3">
      <c r="A6" s="699">
        <v>3</v>
      </c>
      <c r="B6" s="699">
        <v>1</v>
      </c>
      <c r="C6" s="705" t="s">
        <v>236</v>
      </c>
      <c r="D6" s="712">
        <f>' spelers info niets verwijderen'!L4</f>
        <v>17</v>
      </c>
      <c r="E6" s="552"/>
      <c r="G6" s="423"/>
      <c r="H6" s="434"/>
      <c r="I6" s="435"/>
      <c r="J6" s="436"/>
      <c r="K6" s="437"/>
      <c r="L6" s="429"/>
    </row>
    <row r="7" spans="1:12" ht="20.100000000000001" customHeight="1" x14ac:dyDescent="0.3">
      <c r="A7" s="699">
        <v>4</v>
      </c>
      <c r="B7" s="699">
        <v>1</v>
      </c>
      <c r="C7" s="705" t="s">
        <v>237</v>
      </c>
      <c r="D7" s="712">
        <f>' spelers info niets verwijderen'!L5</f>
        <v>14</v>
      </c>
      <c r="E7" s="552"/>
      <c r="G7" s="423"/>
      <c r="H7" s="434"/>
      <c r="I7" s="435"/>
      <c r="J7" s="436"/>
      <c r="K7" s="439"/>
      <c r="L7" s="429"/>
    </row>
    <row r="8" spans="1:12" ht="20.100000000000001" customHeight="1" thickBot="1" x14ac:dyDescent="0.35">
      <c r="A8" s="700">
        <v>5</v>
      </c>
      <c r="B8" s="700">
        <v>1</v>
      </c>
      <c r="C8" s="706" t="s">
        <v>221</v>
      </c>
      <c r="D8" s="713">
        <f>' spelers info niets verwijderen'!L6</f>
        <v>12</v>
      </c>
      <c r="E8" s="552"/>
      <c r="G8" s="423"/>
      <c r="H8" s="434"/>
      <c r="I8" s="435"/>
      <c r="J8" s="436"/>
      <c r="K8" s="437"/>
      <c r="L8" s="429"/>
    </row>
    <row r="9" spans="1:12" ht="20.100000000000001" customHeight="1" thickTop="1" x14ac:dyDescent="0.3">
      <c r="A9" s="701">
        <v>6</v>
      </c>
      <c r="B9" s="701">
        <v>2</v>
      </c>
      <c r="C9" s="704" t="s">
        <v>246</v>
      </c>
      <c r="D9" s="711">
        <f>' spelers info niets verwijderen'!L7</f>
        <v>13</v>
      </c>
      <c r="E9" s="552"/>
      <c r="G9" s="423"/>
      <c r="H9" s="434"/>
      <c r="I9" s="435"/>
      <c r="J9" s="436"/>
      <c r="K9" s="437"/>
      <c r="L9" s="429"/>
    </row>
    <row r="10" spans="1:12" ht="20.100000000000001" customHeight="1" x14ac:dyDescent="0.3">
      <c r="A10" s="699">
        <v>7</v>
      </c>
      <c r="B10" s="699">
        <v>2</v>
      </c>
      <c r="C10" s="705" t="s">
        <v>245</v>
      </c>
      <c r="D10" s="712">
        <f>' spelers info niets verwijderen'!L8</f>
        <v>14</v>
      </c>
      <c r="E10" s="552"/>
      <c r="G10" s="423"/>
      <c r="H10" s="434"/>
      <c r="I10" s="435"/>
      <c r="J10" s="436"/>
      <c r="K10" s="440"/>
      <c r="L10" s="429"/>
    </row>
    <row r="11" spans="1:12" ht="20.100000000000001" customHeight="1" x14ac:dyDescent="0.3">
      <c r="A11" s="699">
        <v>8</v>
      </c>
      <c r="B11" s="699">
        <v>2</v>
      </c>
      <c r="C11" s="705" t="s">
        <v>238</v>
      </c>
      <c r="D11" s="712">
        <f>' spelers info niets verwijderen'!L9</f>
        <v>15</v>
      </c>
      <c r="E11" s="552"/>
      <c r="G11" s="423"/>
      <c r="H11" s="434"/>
      <c r="I11" s="435"/>
      <c r="J11" s="436"/>
      <c r="K11" s="440"/>
      <c r="L11" s="429"/>
    </row>
    <row r="12" spans="1:12" ht="20.100000000000001" customHeight="1" x14ac:dyDescent="0.3">
      <c r="A12" s="699">
        <v>9</v>
      </c>
      <c r="B12" s="699">
        <v>2</v>
      </c>
      <c r="C12" s="705" t="s">
        <v>234</v>
      </c>
      <c r="D12" s="712">
        <f>' spelers info niets verwijderen'!L10</f>
        <v>14</v>
      </c>
      <c r="E12" s="552"/>
      <c r="G12" s="423"/>
      <c r="H12" s="434"/>
      <c r="I12" s="435"/>
      <c r="J12" s="436"/>
      <c r="K12" s="437"/>
      <c r="L12" s="429"/>
    </row>
    <row r="13" spans="1:12" ht="20.100000000000001" customHeight="1" thickBot="1" x14ac:dyDescent="0.35">
      <c r="A13" s="700">
        <v>10</v>
      </c>
      <c r="B13" s="700">
        <v>2</v>
      </c>
      <c r="C13" s="706" t="s">
        <v>232</v>
      </c>
      <c r="D13" s="713">
        <f>' spelers info niets verwijderen'!L11</f>
        <v>13</v>
      </c>
      <c r="E13" s="552"/>
      <c r="G13" s="423"/>
      <c r="H13" s="434"/>
      <c r="I13" s="435"/>
      <c r="J13" s="436"/>
      <c r="K13" s="440"/>
      <c r="L13" s="429"/>
    </row>
    <row r="14" spans="1:12" ht="20.100000000000001" customHeight="1" thickTop="1" x14ac:dyDescent="0.3">
      <c r="A14" s="701">
        <v>11</v>
      </c>
      <c r="B14" s="701">
        <v>3</v>
      </c>
      <c r="C14" s="704" t="s">
        <v>233</v>
      </c>
      <c r="D14" s="711">
        <f>' spelers info niets verwijderen'!L12</f>
        <v>13</v>
      </c>
      <c r="E14" s="552"/>
      <c r="G14" s="423"/>
      <c r="H14" s="434"/>
      <c r="I14" s="435"/>
      <c r="J14" s="436"/>
      <c r="K14" s="440"/>
      <c r="L14" s="429"/>
    </row>
    <row r="15" spans="1:12" ht="20.100000000000001" customHeight="1" x14ac:dyDescent="0.3">
      <c r="A15" s="699">
        <v>12</v>
      </c>
      <c r="B15" s="699">
        <v>3</v>
      </c>
      <c r="C15" s="705" t="s">
        <v>228</v>
      </c>
      <c r="D15" s="712">
        <f>' spelers info niets verwijderen'!L13</f>
        <v>14</v>
      </c>
      <c r="E15" s="552"/>
      <c r="G15" s="423"/>
      <c r="H15" s="434"/>
      <c r="I15" s="435"/>
      <c r="J15" s="436"/>
      <c r="K15" s="440"/>
      <c r="L15" s="429"/>
    </row>
    <row r="16" spans="1:12" ht="20.100000000000001" customHeight="1" x14ac:dyDescent="0.3">
      <c r="A16" s="699">
        <v>13</v>
      </c>
      <c r="B16" s="699">
        <v>3</v>
      </c>
      <c r="C16" s="705" t="s">
        <v>257</v>
      </c>
      <c r="D16" s="712">
        <f>' spelers info niets verwijderen'!L14</f>
        <v>10</v>
      </c>
      <c r="E16" s="552"/>
      <c r="G16" s="423"/>
      <c r="H16" s="434"/>
      <c r="I16" s="435"/>
      <c r="J16" s="436"/>
      <c r="K16" s="440"/>
      <c r="L16" s="429"/>
    </row>
    <row r="17" spans="1:12" ht="20.100000000000001" customHeight="1" x14ac:dyDescent="0.3">
      <c r="A17" s="699">
        <v>14</v>
      </c>
      <c r="B17" s="699">
        <v>3</v>
      </c>
      <c r="C17" s="705" t="s">
        <v>258</v>
      </c>
      <c r="D17" s="712">
        <f>' spelers info niets verwijderen'!L15</f>
        <v>11</v>
      </c>
      <c r="E17" s="552"/>
      <c r="G17" s="423"/>
      <c r="H17" s="434"/>
      <c r="I17" s="435"/>
      <c r="J17" s="436"/>
      <c r="K17" s="440"/>
      <c r="L17" s="429"/>
    </row>
    <row r="18" spans="1:12" ht="20.100000000000001" customHeight="1" thickBot="1" x14ac:dyDescent="0.35">
      <c r="A18" s="700">
        <v>15</v>
      </c>
      <c r="B18" s="700">
        <v>3</v>
      </c>
      <c r="C18" s="706" t="s">
        <v>222</v>
      </c>
      <c r="D18" s="713">
        <f>' spelers info niets verwijderen'!L16</f>
        <v>11</v>
      </c>
      <c r="E18" s="552"/>
      <c r="G18" s="423"/>
      <c r="H18" s="434"/>
      <c r="I18" s="435"/>
      <c r="J18" s="436"/>
      <c r="K18" s="440"/>
      <c r="L18" s="429"/>
    </row>
    <row r="19" spans="1:12" ht="20.100000000000001" customHeight="1" thickTop="1" x14ac:dyDescent="0.3">
      <c r="A19" s="701">
        <v>16</v>
      </c>
      <c r="B19" s="701">
        <v>4</v>
      </c>
      <c r="C19" s="704" t="s">
        <v>244</v>
      </c>
      <c r="D19" s="711">
        <f>' spelers info niets verwijderen'!L17</f>
        <v>10</v>
      </c>
      <c r="E19" s="552"/>
      <c r="G19" s="423"/>
      <c r="H19" s="434"/>
      <c r="I19" s="435"/>
      <c r="J19" s="436"/>
      <c r="K19" s="440"/>
      <c r="L19" s="429"/>
    </row>
    <row r="20" spans="1:12" ht="20.100000000000001" customHeight="1" x14ac:dyDescent="0.3">
      <c r="A20" s="699">
        <v>17</v>
      </c>
      <c r="B20" s="699">
        <v>4</v>
      </c>
      <c r="C20" s="705" t="s">
        <v>251</v>
      </c>
      <c r="D20" s="712">
        <f>' spelers info niets verwijderen'!L18</f>
        <v>12</v>
      </c>
      <c r="E20" s="552"/>
      <c r="G20" s="423"/>
      <c r="H20" s="434"/>
      <c r="I20" s="435"/>
      <c r="J20" s="436"/>
      <c r="K20" s="440"/>
      <c r="L20" s="429"/>
    </row>
    <row r="21" spans="1:12" ht="20.100000000000001" customHeight="1" x14ac:dyDescent="0.3">
      <c r="A21" s="699">
        <v>18</v>
      </c>
      <c r="B21" s="699">
        <v>4</v>
      </c>
      <c r="C21" s="705" t="s">
        <v>220</v>
      </c>
      <c r="D21" s="712">
        <f>' spelers info niets verwijderen'!L19</f>
        <v>0</v>
      </c>
      <c r="E21" s="552"/>
      <c r="G21" s="423"/>
      <c r="H21" s="434"/>
      <c r="I21" s="435"/>
      <c r="J21" s="436"/>
      <c r="K21" s="440"/>
      <c r="L21" s="429"/>
    </row>
    <row r="22" spans="1:12" ht="20.100000000000001" customHeight="1" x14ac:dyDescent="0.3">
      <c r="A22" s="699">
        <v>19</v>
      </c>
      <c r="B22" s="699">
        <v>4</v>
      </c>
      <c r="C22" s="705" t="s">
        <v>235</v>
      </c>
      <c r="D22" s="712">
        <f>' spelers info niets verwijderen'!L20</f>
        <v>12</v>
      </c>
      <c r="E22" s="552"/>
      <c r="G22" s="423"/>
      <c r="H22" s="434"/>
      <c r="I22" s="435"/>
      <c r="J22" s="436"/>
      <c r="K22" s="440"/>
      <c r="L22" s="429"/>
    </row>
    <row r="23" spans="1:12" ht="20.100000000000001" customHeight="1" thickBot="1" x14ac:dyDescent="0.35">
      <c r="A23" s="700">
        <v>20</v>
      </c>
      <c r="B23" s="700">
        <v>4</v>
      </c>
      <c r="C23" s="706" t="s">
        <v>255</v>
      </c>
      <c r="D23" s="713">
        <f>' spelers info niets verwijderen'!L21</f>
        <v>11</v>
      </c>
      <c r="E23" s="552"/>
      <c r="G23" s="423"/>
      <c r="H23" s="434"/>
      <c r="I23" s="435"/>
      <c r="J23" s="436"/>
      <c r="K23" s="440"/>
      <c r="L23" s="429"/>
    </row>
    <row r="24" spans="1:12" ht="20.100000000000001" customHeight="1" thickTop="1" x14ac:dyDescent="0.3">
      <c r="A24" s="701">
        <v>21</v>
      </c>
      <c r="B24" s="701">
        <v>5</v>
      </c>
      <c r="C24" s="704" t="s">
        <v>249</v>
      </c>
      <c r="D24" s="711">
        <f>' spelers info niets verwijderen'!L22</f>
        <v>10</v>
      </c>
      <c r="E24" s="552"/>
      <c r="G24" s="423"/>
      <c r="H24" s="434"/>
      <c r="I24" s="435"/>
      <c r="J24" s="436"/>
      <c r="K24" s="440"/>
      <c r="L24" s="429"/>
    </row>
    <row r="25" spans="1:12" ht="20.100000000000001" customHeight="1" x14ac:dyDescent="0.3">
      <c r="A25" s="699">
        <v>22</v>
      </c>
      <c r="B25" s="699">
        <v>5</v>
      </c>
      <c r="C25" s="705" t="s">
        <v>225</v>
      </c>
      <c r="D25" s="712">
        <f>' spelers info niets verwijderen'!L23</f>
        <v>10</v>
      </c>
      <c r="E25" s="552"/>
      <c r="G25" s="423"/>
      <c r="H25" s="434"/>
      <c r="I25" s="435"/>
      <c r="J25" s="436"/>
      <c r="K25" s="440"/>
      <c r="L25" s="429"/>
    </row>
    <row r="26" spans="1:12" ht="20.100000000000001" customHeight="1" x14ac:dyDescent="0.3">
      <c r="A26" s="699">
        <v>23</v>
      </c>
      <c r="B26" s="699">
        <v>5</v>
      </c>
      <c r="C26" s="705" t="s">
        <v>243</v>
      </c>
      <c r="D26" s="712">
        <f>' spelers info niets verwijderen'!L24</f>
        <v>11</v>
      </c>
      <c r="E26" s="552"/>
      <c r="G26" s="423"/>
      <c r="H26" s="434"/>
      <c r="I26" s="435"/>
      <c r="J26" s="436"/>
      <c r="K26" s="440"/>
      <c r="L26" s="429"/>
    </row>
    <row r="27" spans="1:12" ht="20.100000000000001" customHeight="1" x14ac:dyDescent="0.3">
      <c r="A27" s="699">
        <v>24</v>
      </c>
      <c r="B27" s="699">
        <v>5</v>
      </c>
      <c r="C27" s="705" t="s">
        <v>250</v>
      </c>
      <c r="D27" s="712">
        <f>' spelers info niets verwijderen'!L25</f>
        <v>10</v>
      </c>
      <c r="E27" s="552"/>
      <c r="G27" s="423"/>
      <c r="H27" s="434"/>
      <c r="I27" s="435"/>
      <c r="J27" s="436"/>
      <c r="K27" s="440"/>
      <c r="L27" s="429"/>
    </row>
    <row r="28" spans="1:12" ht="20.100000000000001" customHeight="1" thickBot="1" x14ac:dyDescent="0.35">
      <c r="A28" s="700">
        <v>25</v>
      </c>
      <c r="B28" s="700">
        <v>5</v>
      </c>
      <c r="C28" s="706" t="s">
        <v>227</v>
      </c>
      <c r="D28" s="713">
        <f>' spelers info niets verwijderen'!L26</f>
        <v>9</v>
      </c>
      <c r="E28" s="552"/>
      <c r="G28" s="423"/>
      <c r="H28" s="434"/>
      <c r="I28" s="435"/>
      <c r="J28" s="436"/>
      <c r="K28" s="440"/>
      <c r="L28" s="429"/>
    </row>
    <row r="29" spans="1:12" ht="20.100000000000001" customHeight="1" thickTop="1" x14ac:dyDescent="0.3">
      <c r="A29" s="701">
        <v>26</v>
      </c>
      <c r="B29" s="701">
        <v>6</v>
      </c>
      <c r="C29" s="704" t="s">
        <v>256</v>
      </c>
      <c r="D29" s="711">
        <f>' spelers info niets verwijderen'!L27</f>
        <v>10</v>
      </c>
      <c r="E29" s="552"/>
      <c r="G29" s="423"/>
      <c r="H29" s="434"/>
      <c r="I29" s="435"/>
      <c r="J29" s="436"/>
      <c r="K29" s="440"/>
      <c r="L29" s="429"/>
    </row>
    <row r="30" spans="1:12" ht="20.100000000000001" customHeight="1" x14ac:dyDescent="0.3">
      <c r="A30" s="699">
        <v>27</v>
      </c>
      <c r="B30" s="699">
        <v>6</v>
      </c>
      <c r="C30" s="705" t="s">
        <v>229</v>
      </c>
      <c r="D30" s="712">
        <f>' spelers info niets verwijderen'!L28</f>
        <v>9</v>
      </c>
      <c r="E30" s="552"/>
      <c r="G30" s="423"/>
      <c r="H30" s="434"/>
      <c r="I30" s="435"/>
      <c r="J30" s="436"/>
      <c r="K30" s="440"/>
      <c r="L30" s="438"/>
    </row>
    <row r="31" spans="1:12" ht="20.100000000000001" customHeight="1" x14ac:dyDescent="0.3">
      <c r="A31" s="699">
        <v>28</v>
      </c>
      <c r="B31" s="699">
        <v>6</v>
      </c>
      <c r="C31" s="767" t="s">
        <v>259</v>
      </c>
      <c r="D31" s="712">
        <f>' spelers info niets verwijderen'!L29</f>
        <v>10</v>
      </c>
      <c r="E31" s="552"/>
      <c r="G31" s="423"/>
      <c r="H31" s="434"/>
      <c r="I31" s="435"/>
      <c r="J31" s="436"/>
      <c r="K31" s="440"/>
      <c r="L31" s="429"/>
    </row>
    <row r="32" spans="1:12" ht="20.100000000000001" customHeight="1" x14ac:dyDescent="0.3">
      <c r="A32" s="699">
        <v>29</v>
      </c>
      <c r="B32" s="699">
        <v>6</v>
      </c>
      <c r="C32" s="768" t="s">
        <v>223</v>
      </c>
      <c r="D32" s="712">
        <f>' spelers info niets verwijderen'!L31</f>
        <v>7</v>
      </c>
      <c r="E32" s="552"/>
      <c r="G32" s="423"/>
      <c r="H32" s="434"/>
      <c r="I32" s="435"/>
      <c r="J32" s="436"/>
      <c r="K32" s="440"/>
      <c r="L32" s="429"/>
    </row>
    <row r="33" spans="1:12" ht="20.100000000000001" customHeight="1" thickBot="1" x14ac:dyDescent="0.35">
      <c r="A33" s="700">
        <v>30</v>
      </c>
      <c r="B33" s="700">
        <v>6</v>
      </c>
      <c r="C33" s="706" t="s">
        <v>279</v>
      </c>
      <c r="D33" s="713">
        <f>' spelers info niets verwijderen'!L32</f>
        <v>0</v>
      </c>
      <c r="E33" s="552"/>
      <c r="G33" s="423"/>
      <c r="H33" s="434"/>
      <c r="I33" s="435"/>
      <c r="J33" s="436"/>
      <c r="K33" s="440"/>
      <c r="L33" s="429"/>
    </row>
    <row r="34" spans="1:12" ht="20.100000000000001" customHeight="1" thickTop="1" x14ac:dyDescent="0.3">
      <c r="A34" s="701">
        <v>31</v>
      </c>
      <c r="B34" s="701">
        <v>7</v>
      </c>
      <c r="C34" s="704" t="s">
        <v>260</v>
      </c>
      <c r="D34" s="711">
        <f>' spelers info niets verwijderen'!L33</f>
        <v>9</v>
      </c>
      <c r="E34" s="552"/>
      <c r="G34" s="423"/>
      <c r="H34" s="434"/>
      <c r="I34" s="435"/>
      <c r="J34" s="436"/>
      <c r="K34" s="440"/>
      <c r="L34" s="429"/>
    </row>
    <row r="35" spans="1:12" ht="20.100000000000001" customHeight="1" x14ac:dyDescent="0.3">
      <c r="A35" s="699">
        <v>32</v>
      </c>
      <c r="B35" s="699">
        <v>7</v>
      </c>
      <c r="C35" s="705" t="s">
        <v>280</v>
      </c>
      <c r="D35" s="712">
        <v>7</v>
      </c>
      <c r="E35" s="552"/>
      <c r="G35" s="423"/>
      <c r="H35" s="434"/>
      <c r="I35" s="435"/>
      <c r="J35" s="436"/>
      <c r="K35" s="440"/>
      <c r="L35" s="429"/>
    </row>
    <row r="36" spans="1:12" ht="20.100000000000001" customHeight="1" x14ac:dyDescent="0.3">
      <c r="A36" s="699">
        <v>33</v>
      </c>
      <c r="B36" s="699">
        <v>7</v>
      </c>
      <c r="C36" s="705" t="s">
        <v>226</v>
      </c>
      <c r="D36" s="712">
        <f>' spelers info niets verwijderen'!L34</f>
        <v>9</v>
      </c>
      <c r="E36" s="552"/>
      <c r="G36" s="423"/>
      <c r="H36" s="434"/>
      <c r="I36" s="435"/>
      <c r="J36" s="436"/>
      <c r="K36" s="440"/>
      <c r="L36" s="429"/>
    </row>
    <row r="37" spans="1:12" ht="20.100000000000001" customHeight="1" x14ac:dyDescent="0.3">
      <c r="A37" s="699">
        <v>34</v>
      </c>
      <c r="B37" s="699">
        <v>7</v>
      </c>
      <c r="C37" s="705" t="s">
        <v>252</v>
      </c>
      <c r="D37" s="712">
        <f>' spelers info niets verwijderen'!L35</f>
        <v>9</v>
      </c>
      <c r="E37" s="552"/>
      <c r="G37" s="423"/>
      <c r="H37" s="434"/>
      <c r="I37" s="435"/>
      <c r="J37" s="436"/>
      <c r="K37" s="440"/>
      <c r="L37" s="429"/>
    </row>
    <row r="38" spans="1:12" ht="20.100000000000001" customHeight="1" thickBot="1" x14ac:dyDescent="0.35">
      <c r="A38" s="700">
        <v>35</v>
      </c>
      <c r="B38" s="700">
        <v>7</v>
      </c>
      <c r="C38" s="706" t="s">
        <v>261</v>
      </c>
      <c r="D38" s="713">
        <f>' spelers info niets verwijderen'!L36</f>
        <v>8</v>
      </c>
      <c r="E38" s="552"/>
      <c r="G38" s="423"/>
      <c r="H38" s="434"/>
      <c r="I38" s="435"/>
      <c r="J38" s="436"/>
      <c r="K38" s="440"/>
      <c r="L38" s="429"/>
    </row>
    <row r="39" spans="1:12" ht="20.100000000000001" customHeight="1" thickTop="1" x14ac:dyDescent="0.3">
      <c r="A39" s="701">
        <v>36</v>
      </c>
      <c r="B39" s="701">
        <v>8</v>
      </c>
      <c r="C39" s="704" t="s">
        <v>230</v>
      </c>
      <c r="D39" s="711">
        <f>' spelers info niets verwijderen'!L37</f>
        <v>7</v>
      </c>
      <c r="E39" s="552"/>
      <c r="G39" s="423"/>
      <c r="H39" s="434"/>
      <c r="I39" s="435"/>
      <c r="J39" s="436"/>
      <c r="K39" s="440"/>
      <c r="L39" s="429"/>
    </row>
    <row r="40" spans="1:12" ht="20.100000000000001" customHeight="1" x14ac:dyDescent="0.3">
      <c r="A40" s="699">
        <v>37</v>
      </c>
      <c r="B40" s="699">
        <v>8</v>
      </c>
      <c r="C40" s="705" t="s">
        <v>254</v>
      </c>
      <c r="D40" s="712">
        <f>' spelers info niets verwijderen'!L38</f>
        <v>7</v>
      </c>
      <c r="E40" s="552"/>
      <c r="G40" s="423"/>
      <c r="H40" s="434"/>
      <c r="I40" s="435"/>
      <c r="J40" s="436"/>
      <c r="K40" s="440"/>
      <c r="L40" s="429"/>
    </row>
    <row r="41" spans="1:12" ht="20.100000000000001" customHeight="1" x14ac:dyDescent="0.3">
      <c r="A41" s="699">
        <v>38</v>
      </c>
      <c r="B41" s="699">
        <v>8</v>
      </c>
      <c r="C41" s="705" t="s">
        <v>231</v>
      </c>
      <c r="D41" s="712">
        <f>' spelers info niets verwijderen'!L39</f>
        <v>7</v>
      </c>
      <c r="E41" s="552"/>
      <c r="G41" s="423"/>
      <c r="H41" s="434"/>
      <c r="I41" s="435"/>
      <c r="J41" s="436"/>
      <c r="K41" s="440"/>
      <c r="L41" s="429"/>
    </row>
    <row r="42" spans="1:12" ht="20.100000000000001" customHeight="1" x14ac:dyDescent="0.3">
      <c r="A42" s="699">
        <v>39</v>
      </c>
      <c r="B42" s="699">
        <v>8</v>
      </c>
      <c r="C42" s="705" t="s">
        <v>214</v>
      </c>
      <c r="D42" s="712">
        <f>' spelers info niets verwijderen'!L40</f>
        <v>8</v>
      </c>
      <c r="E42" s="552"/>
      <c r="G42" s="423"/>
      <c r="H42" s="434"/>
      <c r="I42" s="435"/>
      <c r="J42" s="436"/>
      <c r="K42" s="440"/>
      <c r="L42" s="429"/>
    </row>
    <row r="43" spans="1:12" ht="20.100000000000001" customHeight="1" thickBot="1" x14ac:dyDescent="0.35">
      <c r="A43" s="702">
        <v>40</v>
      </c>
      <c r="B43" s="702">
        <v>8</v>
      </c>
      <c r="C43" s="706" t="s">
        <v>253</v>
      </c>
      <c r="D43" s="713">
        <f>' spelers info niets verwijderen'!L41</f>
        <v>7</v>
      </c>
      <c r="E43" s="552"/>
      <c r="G43" s="423"/>
      <c r="H43" s="434"/>
      <c r="I43" s="441"/>
      <c r="J43" s="436"/>
      <c r="K43" s="440"/>
      <c r="L43" s="429"/>
    </row>
    <row r="44" spans="1:12" ht="16.95" customHeight="1" thickTop="1" x14ac:dyDescent="0.25">
      <c r="A44" s="580"/>
      <c r="B44" s="580"/>
      <c r="D44" s="580"/>
      <c r="E44" s="552"/>
      <c r="I44" s="441"/>
      <c r="J44" s="436"/>
    </row>
    <row r="45" spans="1:12" ht="16.95" customHeight="1" x14ac:dyDescent="0.3">
      <c r="A45" s="414"/>
      <c r="B45" s="414"/>
      <c r="C45" s="414"/>
      <c r="E45" s="414"/>
    </row>
    <row r="46" spans="1:12" ht="16.95" customHeight="1" x14ac:dyDescent="0.3"/>
    <row r="47" spans="1:12" ht="16.95" customHeight="1" x14ac:dyDescent="0.3"/>
    <row r="48" spans="1:12" ht="16.95" customHeight="1" x14ac:dyDescent="0.3"/>
    <row r="49" ht="16.95" customHeight="1" x14ac:dyDescent="0.3"/>
  </sheetData>
  <sortState ref="C32:D35">
    <sortCondition descending="1" ref="D31"/>
  </sortState>
  <printOptions horizontalCentered="1" verticalCentered="1"/>
  <pageMargins left="0" right="0" top="0" bottom="0" header="0" footer="0"/>
  <pageSetup paperSize="9" scale="92" fitToWidth="0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8.88671875" defaultRowHeight="13.8" x14ac:dyDescent="0.3"/>
  <cols>
    <col min="1" max="1" width="5.6640625" style="214" customWidth="1"/>
    <col min="2" max="2" width="11.6640625" style="214" customWidth="1"/>
    <col min="3" max="3" width="48.88671875" style="586" customWidth="1"/>
    <col min="4" max="4" width="2.6640625" style="214" customWidth="1"/>
    <col min="5" max="5" width="5.6640625" style="214" customWidth="1"/>
    <col min="6" max="6" width="9" style="214" customWidth="1"/>
    <col min="7" max="7" width="19" style="214" customWidth="1"/>
    <col min="8" max="8" width="16.33203125" style="235" customWidth="1"/>
    <col min="9" max="9" width="2.6640625" style="214" customWidth="1"/>
    <col min="10" max="10" width="5.6640625" style="214" customWidth="1"/>
    <col min="11" max="11" width="10.88671875" style="214" customWidth="1"/>
    <col min="12" max="12" width="19" style="214" customWidth="1"/>
    <col min="13" max="13" width="19.6640625" style="214" customWidth="1"/>
    <col min="14" max="16384" width="8.88671875" style="214"/>
  </cols>
  <sheetData>
    <row r="1" spans="1:13" ht="36.6" customHeight="1" thickBot="1" x14ac:dyDescent="0.35">
      <c r="A1" s="199" t="s">
        <v>14</v>
      </c>
      <c r="B1" s="199" t="s">
        <v>15</v>
      </c>
      <c r="C1" s="661" t="s">
        <v>219</v>
      </c>
      <c r="D1" s="212" t="s">
        <v>115</v>
      </c>
      <c r="E1" s="199" t="s">
        <v>14</v>
      </c>
      <c r="F1" s="199" t="s">
        <v>15</v>
      </c>
      <c r="G1" s="661">
        <v>45027</v>
      </c>
      <c r="H1" s="587" t="s">
        <v>212</v>
      </c>
      <c r="I1" s="212"/>
      <c r="J1" s="199" t="s">
        <v>14</v>
      </c>
      <c r="K1" s="199" t="s">
        <v>15</v>
      </c>
      <c r="L1" s="661">
        <v>45034</v>
      </c>
      <c r="M1" s="587" t="s">
        <v>213</v>
      </c>
    </row>
    <row r="2" spans="1:13" ht="19.05" customHeight="1" x14ac:dyDescent="0.25">
      <c r="A2" s="292">
        <f>uitslagen!A4</f>
        <v>1</v>
      </c>
      <c r="B2" s="216">
        <f>uitslagen!B4</f>
        <v>17</v>
      </c>
      <c r="C2" s="582" t="str">
        <f>uitslagen!C4</f>
        <v>Bouman Ad &lt;20,00 avond &gt;</v>
      </c>
      <c r="D2" s="212"/>
      <c r="E2" s="218" t="s">
        <v>12</v>
      </c>
      <c r="F2" s="219">
        <f>uitslagen!B5</f>
        <v>15</v>
      </c>
      <c r="G2" s="220" t="str">
        <f>uitslagen!N5</f>
        <v>Joop Beerthuizen 18,30 uur</v>
      </c>
      <c r="H2" s="221">
        <v>19.3</v>
      </c>
      <c r="I2" s="212"/>
      <c r="J2" s="218" t="s">
        <v>27</v>
      </c>
      <c r="K2" s="219">
        <v>14</v>
      </c>
      <c r="L2" s="220" t="str">
        <f>uitslagen!X8</f>
        <v>Harry Reusken</v>
      </c>
      <c r="M2" s="217">
        <v>20.3</v>
      </c>
    </row>
    <row r="3" spans="1:13" ht="19.05" customHeight="1" x14ac:dyDescent="0.25">
      <c r="A3" s="222">
        <f>uitslagen!A5</f>
        <v>1</v>
      </c>
      <c r="B3" s="223">
        <f>uitslagen!B5</f>
        <v>15</v>
      </c>
      <c r="C3" s="583" t="str">
        <f>uitslagen!C5</f>
        <v>Jongeneel Simon  &lt;18,30 avond &gt;</v>
      </c>
      <c r="D3" s="212"/>
      <c r="E3" s="224" t="s">
        <v>12</v>
      </c>
      <c r="F3" s="225">
        <f>uitslagen!B13</f>
        <v>14</v>
      </c>
      <c r="G3" s="226" t="str">
        <f>uitslagen!N6</f>
        <v>Henny Hoogeboom 19,15 uur</v>
      </c>
      <c r="H3" s="221">
        <v>20.3</v>
      </c>
      <c r="I3" s="212"/>
      <c r="J3" s="224" t="s">
        <v>27</v>
      </c>
      <c r="K3" s="225">
        <v>10</v>
      </c>
      <c r="L3" s="226" t="str">
        <f>uitslagen!X9</f>
        <v>Kees v. Eijk</v>
      </c>
      <c r="M3" s="221">
        <v>19</v>
      </c>
    </row>
    <row r="4" spans="1:13" ht="19.05" customHeight="1" x14ac:dyDescent="0.25">
      <c r="A4" s="222">
        <f>uitslagen!A6</f>
        <v>1</v>
      </c>
      <c r="B4" s="223">
        <f>uitslagen!B6</f>
        <v>17</v>
      </c>
      <c r="C4" s="583" t="str">
        <f>uitslagen!C6</f>
        <v>Beerthuizen Joop  &lt; 18,30 alleen avond &gt;</v>
      </c>
      <c r="D4" s="212"/>
      <c r="E4" s="224" t="s">
        <v>12</v>
      </c>
      <c r="F4" s="225">
        <f>uitslagen!B11</f>
        <v>14</v>
      </c>
      <c r="G4" s="226" t="str">
        <f>uitslagen!N7</f>
        <v>Piet Oostrum 19,15 uur</v>
      </c>
      <c r="H4" s="221">
        <v>20.3</v>
      </c>
      <c r="I4" s="212"/>
      <c r="J4" s="224" t="s">
        <v>27</v>
      </c>
      <c r="K4" s="225">
        <v>11</v>
      </c>
      <c r="L4" s="226" t="str">
        <f>uitslagen!X10</f>
        <v>Jan de Beus</v>
      </c>
      <c r="M4" s="221">
        <v>19</v>
      </c>
    </row>
    <row r="5" spans="1:13" ht="19.05" customHeight="1" thickBot="1" x14ac:dyDescent="0.3">
      <c r="A5" s="222">
        <f>uitslagen!A7</f>
        <v>1</v>
      </c>
      <c r="B5" s="223">
        <f>uitslagen!B7</f>
        <v>14</v>
      </c>
      <c r="C5" s="583" t="str">
        <f>uitslagen!C7</f>
        <v>Houdijker den John  &lt; 18,30 avond &gt;</v>
      </c>
      <c r="D5" s="212"/>
      <c r="E5" s="227" t="s">
        <v>12</v>
      </c>
      <c r="F5" s="228">
        <f>uitslagen!B7</f>
        <v>14</v>
      </c>
      <c r="G5" s="229" t="str">
        <f>uitslagen!N8</f>
        <v>Harry Reusken 18,30 uur</v>
      </c>
      <c r="H5" s="221">
        <v>19.3</v>
      </c>
      <c r="I5" s="212"/>
      <c r="J5" s="227" t="s">
        <v>27</v>
      </c>
      <c r="K5" s="228">
        <v>7</v>
      </c>
      <c r="L5" s="229" t="str">
        <f>uitslagen!X11</f>
        <v>Jan v. Leeuwen</v>
      </c>
      <c r="M5" s="230">
        <v>20.3</v>
      </c>
    </row>
    <row r="6" spans="1:13" ht="19.05" customHeight="1" thickBot="1" x14ac:dyDescent="0.3">
      <c r="A6" s="290">
        <f>uitslagen!A8</f>
        <v>1</v>
      </c>
      <c r="B6" s="291">
        <f>uitslagen!B8</f>
        <v>12</v>
      </c>
      <c r="C6" s="584" t="str">
        <f>uitslagen!C8</f>
        <v>Reusken Harry  &lt; 18,30 avond &gt;</v>
      </c>
      <c r="D6" s="212"/>
      <c r="E6" s="199" t="s">
        <v>14</v>
      </c>
      <c r="F6" s="199" t="s">
        <v>15</v>
      </c>
      <c r="G6" s="198" t="s">
        <v>71</v>
      </c>
      <c r="H6" s="213"/>
      <c r="I6" s="212"/>
      <c r="J6" s="199" t="s">
        <v>14</v>
      </c>
      <c r="K6" s="199" t="s">
        <v>15</v>
      </c>
      <c r="L6" s="200" t="s">
        <v>71</v>
      </c>
      <c r="M6" s="213" t="s">
        <v>72</v>
      </c>
    </row>
    <row r="7" spans="1:13" ht="19.05" customHeight="1" x14ac:dyDescent="0.25">
      <c r="A7" s="215">
        <f>uitslagen!A10</f>
        <v>2</v>
      </c>
      <c r="B7" s="231">
        <f>uitslagen!B10</f>
        <v>13</v>
      </c>
      <c r="C7" s="585" t="str">
        <f>uitslagen!C10</f>
        <v>Hoogeboom Henny  &lt; 13,15 s'middags &gt;</v>
      </c>
      <c r="D7" s="212"/>
      <c r="E7" s="218" t="s">
        <v>7</v>
      </c>
      <c r="F7" s="219">
        <f>uitslagen!B16</f>
        <v>13</v>
      </c>
      <c r="G7" s="220" t="str">
        <f>uitslagen!N11</f>
        <v>Cees Vlooswijk 18,30 uur</v>
      </c>
      <c r="H7" s="221">
        <v>20.149999999999999</v>
      </c>
      <c r="I7" s="212"/>
      <c r="J7" s="218" t="s">
        <v>41</v>
      </c>
      <c r="K7" s="219">
        <v>13</v>
      </c>
      <c r="L7" s="220" t="str">
        <f>uitslagen!X14</f>
        <v>Toon v.d. Haselkamp</v>
      </c>
      <c r="M7" s="217">
        <v>20.3</v>
      </c>
    </row>
    <row r="8" spans="1:13" ht="19.05" customHeight="1" x14ac:dyDescent="0.25">
      <c r="A8" s="222">
        <f>uitslagen!A11</f>
        <v>2</v>
      </c>
      <c r="B8" s="223">
        <f>uitslagen!B11</f>
        <v>14</v>
      </c>
      <c r="C8" s="583" t="str">
        <f>uitslagen!C11</f>
        <v>Kolfschoten Tom  &lt; 13,15 s'middags &gt;</v>
      </c>
      <c r="D8" s="212"/>
      <c r="E8" s="224" t="s">
        <v>7</v>
      </c>
      <c r="F8" s="225">
        <f>uitslagen!B22</f>
        <v>10</v>
      </c>
      <c r="G8" s="226" t="str">
        <f>uitslagen!N12</f>
        <v>Gerrit van Beem 20,00 uur</v>
      </c>
      <c r="H8" s="312">
        <v>18.3</v>
      </c>
      <c r="I8" s="212"/>
      <c r="J8" s="224" t="s">
        <v>41</v>
      </c>
      <c r="K8" s="225">
        <v>8</v>
      </c>
      <c r="L8" s="226" t="str">
        <f>uitslagen!X15</f>
        <v>Fred Zwinkels</v>
      </c>
      <c r="M8" s="221">
        <v>19</v>
      </c>
    </row>
    <row r="9" spans="1:13" ht="19.05" customHeight="1" x14ac:dyDescent="0.25">
      <c r="A9" s="222">
        <f>uitslagen!A12</f>
        <v>2</v>
      </c>
      <c r="B9" s="223">
        <f>uitslagen!B12</f>
        <v>15</v>
      </c>
      <c r="C9" s="583" t="str">
        <f>uitslagen!C12</f>
        <v>Wissel de Ben &lt; 12,30 Smiddags of vroeg avond &gt;</v>
      </c>
      <c r="D9" s="212"/>
      <c r="E9" s="224" t="s">
        <v>7</v>
      </c>
      <c r="F9" s="225">
        <f>uitslagen!B18</f>
        <v>10</v>
      </c>
      <c r="G9" s="226" t="str">
        <f>uitslagen!N13</f>
        <v>Toon v d Haselkamp 18,30 uur</v>
      </c>
      <c r="H9" s="221">
        <v>20.149999999999999</v>
      </c>
      <c r="I9" s="212"/>
      <c r="J9" s="224" t="s">
        <v>41</v>
      </c>
      <c r="K9" s="225">
        <v>15</v>
      </c>
      <c r="L9" s="226" t="str">
        <f>uitslagen!X16</f>
        <v>Piet Oostrum</v>
      </c>
      <c r="M9" s="221">
        <v>20.3</v>
      </c>
    </row>
    <row r="10" spans="1:13" ht="19.05" customHeight="1" thickBot="1" x14ac:dyDescent="0.3">
      <c r="A10" s="222">
        <f>uitslagen!A13</f>
        <v>2</v>
      </c>
      <c r="B10" s="223">
        <f>uitslagen!B13</f>
        <v>14</v>
      </c>
      <c r="C10" s="583" t="str">
        <f>uitslagen!C13</f>
        <v>Kuijer Joop &lt;hele dag &gt;</v>
      </c>
      <c r="D10" s="212"/>
      <c r="E10" s="227" t="s">
        <v>7</v>
      </c>
      <c r="F10" s="228">
        <f>uitslagen!B24</f>
        <v>0</v>
      </c>
      <c r="G10" s="229" t="str">
        <f>uitslagen!N14</f>
        <v>Jan de Beus 20,00 uur</v>
      </c>
      <c r="H10" s="232">
        <v>18.3</v>
      </c>
      <c r="I10" s="212"/>
      <c r="J10" s="227" t="s">
        <v>41</v>
      </c>
      <c r="K10" s="228">
        <v>7</v>
      </c>
      <c r="L10" s="233" t="str">
        <f>uitslagen!X17</f>
        <v>Joop Anbergen</v>
      </c>
      <c r="M10" s="230">
        <v>19</v>
      </c>
    </row>
    <row r="11" spans="1:13" ht="19.05" customHeight="1" thickBot="1" x14ac:dyDescent="0.35">
      <c r="A11" s="290">
        <f>uitslagen!A14</f>
        <v>2</v>
      </c>
      <c r="B11" s="291">
        <f>uitslagen!B14</f>
        <v>13</v>
      </c>
      <c r="C11" s="584" t="str">
        <f>uitslagen!C14</f>
        <v>Oostrum Piet &lt; 12,30 hele dag &gt;</v>
      </c>
      <c r="D11" s="212"/>
      <c r="E11" s="199" t="s">
        <v>14</v>
      </c>
      <c r="F11" s="199" t="s">
        <v>15</v>
      </c>
      <c r="G11" s="198" t="s">
        <v>71</v>
      </c>
      <c r="H11" s="213"/>
      <c r="I11" s="212"/>
      <c r="K11" s="588" t="s">
        <v>143</v>
      </c>
      <c r="L11" s="318"/>
      <c r="M11" s="212"/>
    </row>
    <row r="12" spans="1:13" ht="19.05" customHeight="1" x14ac:dyDescent="0.25">
      <c r="A12" s="215">
        <f>uitslagen!A16</f>
        <v>3</v>
      </c>
      <c r="B12" s="231">
        <f>uitslagen!B16</f>
        <v>13</v>
      </c>
      <c r="C12" s="585" t="str">
        <f>uitslagen!C16</f>
        <v>Haselkamp Toon  &lt; 18,30 avond &gt;</v>
      </c>
      <c r="D12" s="212"/>
      <c r="E12" s="218" t="s">
        <v>8</v>
      </c>
      <c r="F12" s="219">
        <f>uitslagen!B28</f>
        <v>10</v>
      </c>
      <c r="G12" s="220" t="str">
        <f>uitslagen!N17</f>
        <v>Bas Levering 19,15 uur</v>
      </c>
      <c r="H12" s="221">
        <v>19.3</v>
      </c>
      <c r="I12" s="212"/>
      <c r="K12" s="589" t="s">
        <v>142</v>
      </c>
      <c r="L12" s="212"/>
      <c r="M12" s="212"/>
    </row>
    <row r="13" spans="1:13" ht="19.05" customHeight="1" x14ac:dyDescent="0.25">
      <c r="A13" s="222">
        <f>uitslagen!A17</f>
        <v>3</v>
      </c>
      <c r="B13" s="223">
        <f>uitslagen!B17</f>
        <v>14</v>
      </c>
      <c r="C13" s="583" t="str">
        <f>uitslagen!C17</f>
        <v>Vlooswijk Cees  &lt; hele dag &gt;</v>
      </c>
      <c r="D13" s="212"/>
      <c r="E13" s="224" t="s">
        <v>8</v>
      </c>
      <c r="F13" s="225">
        <f>uitslagen!B38</f>
        <v>0</v>
      </c>
      <c r="G13" s="226" t="str">
        <f>uitslagen!N18</f>
        <v>Joop Anbergen 18,30 uur</v>
      </c>
      <c r="H13" s="312">
        <v>18</v>
      </c>
      <c r="I13" s="212"/>
    </row>
    <row r="14" spans="1:13" ht="19.05" customHeight="1" x14ac:dyDescent="0.25">
      <c r="A14" s="224">
        <f>uitslagen!A18</f>
        <v>3</v>
      </c>
      <c r="B14" s="223">
        <f>uitslagen!B18</f>
        <v>10</v>
      </c>
      <c r="C14" s="583" t="str">
        <f>uitslagen!C18</f>
        <v>Severs Dick  &lt; 14,00 s'middags &gt;</v>
      </c>
      <c r="D14" s="212"/>
      <c r="E14" s="224" t="s">
        <v>8</v>
      </c>
      <c r="F14" s="225">
        <f>uitslagen!B31</f>
        <v>10</v>
      </c>
      <c r="G14" s="226" t="str">
        <f>uitslagen!N19</f>
        <v>Bert Brand 19,15 uur</v>
      </c>
      <c r="H14" s="221">
        <v>18</v>
      </c>
      <c r="I14" s="212"/>
    </row>
    <row r="15" spans="1:13" ht="19.05" customHeight="1" thickBot="1" x14ac:dyDescent="0.3">
      <c r="A15" s="224">
        <f>uitslagen!A19</f>
        <v>3</v>
      </c>
      <c r="B15" s="223">
        <f>uitslagen!B19</f>
        <v>11</v>
      </c>
      <c r="C15" s="583" t="str">
        <f>uitslagen!C19</f>
        <v>Brand Piet  &lt; 14,00 hele dag &gt;</v>
      </c>
      <c r="D15" s="212"/>
      <c r="E15" s="227" t="s">
        <v>8</v>
      </c>
      <c r="F15" s="228">
        <f>uitslagen!B36</f>
        <v>10</v>
      </c>
      <c r="G15" s="229" t="str">
        <f>uitslagen!N20</f>
        <v>Kees van Eijk 18,30 uur</v>
      </c>
      <c r="H15" s="232">
        <v>19.3</v>
      </c>
      <c r="I15" s="212"/>
    </row>
    <row r="16" spans="1:13" ht="19.05" customHeight="1" thickBot="1" x14ac:dyDescent="0.35">
      <c r="A16" s="290">
        <f>uitslagen!A20</f>
        <v>3</v>
      </c>
      <c r="B16" s="291">
        <f>uitslagen!B20</f>
        <v>11</v>
      </c>
      <c r="C16" s="584" t="str">
        <f>uitslagen!C20</f>
        <v>Schaik Koos  &lt; 18,30 avond &gt;</v>
      </c>
      <c r="D16" s="212"/>
      <c r="E16" s="199" t="s">
        <v>14</v>
      </c>
      <c r="F16" s="199" t="s">
        <v>15</v>
      </c>
      <c r="G16" s="198" t="s">
        <v>71</v>
      </c>
      <c r="H16" s="213"/>
      <c r="I16" s="212"/>
    </row>
    <row r="17" spans="1:9" ht="19.05" customHeight="1" x14ac:dyDescent="0.25">
      <c r="A17" s="215">
        <f>uitslagen!A22</f>
        <v>4</v>
      </c>
      <c r="B17" s="231">
        <f>uitslagen!B22</f>
        <v>10</v>
      </c>
      <c r="C17" s="585" t="str">
        <f>uitslagen!C22</f>
        <v>Scheel Jaap  &lt; 19,15 avond  &gt;</v>
      </c>
      <c r="D17" s="212"/>
      <c r="E17" s="218" t="s">
        <v>54</v>
      </c>
      <c r="F17" s="219">
        <f>uitslagen!B43</f>
        <v>9</v>
      </c>
      <c r="G17" s="234" t="str">
        <f>uitslagen!N23</f>
        <v>Fred Zwinkels 19,15 uur</v>
      </c>
      <c r="H17" s="313">
        <v>19.3</v>
      </c>
      <c r="I17" s="212"/>
    </row>
    <row r="18" spans="1:9" ht="19.05" customHeight="1" x14ac:dyDescent="0.25">
      <c r="A18" s="224">
        <f>uitslagen!A23</f>
        <v>4</v>
      </c>
      <c r="B18" s="223">
        <f>uitslagen!B23</f>
        <v>12</v>
      </c>
      <c r="C18" s="583" t="str">
        <f>uitslagen!C23</f>
        <v>Wijk van Ton  &lt; 19,15</v>
      </c>
      <c r="D18" s="212"/>
      <c r="E18" s="224" t="s">
        <v>54</v>
      </c>
      <c r="F18" s="225">
        <f>uitslagen!B46</f>
        <v>7</v>
      </c>
      <c r="G18" s="226" t="str">
        <f>uitslagen!N24</f>
        <v>Jan v. Leeuwen 19,15 uur</v>
      </c>
      <c r="H18" s="221">
        <v>18</v>
      </c>
      <c r="I18" s="212"/>
    </row>
    <row r="19" spans="1:9" ht="19.05" customHeight="1" x14ac:dyDescent="0.25">
      <c r="A19" s="224">
        <f>uitslagen!A24</f>
        <v>4</v>
      </c>
      <c r="B19" s="223">
        <f>uitslagen!B24</f>
        <v>0</v>
      </c>
      <c r="C19" s="583" t="str">
        <f>uitslagen!C24</f>
        <v>Beus de Jan  &lt; hele dag &gt;</v>
      </c>
      <c r="D19" s="212"/>
      <c r="E19" s="224" t="s">
        <v>54</v>
      </c>
      <c r="F19" s="225">
        <f>uitslagen!B41</f>
        <v>7</v>
      </c>
      <c r="G19" s="226" t="str">
        <f>uitslagen!N25</f>
        <v>Aad v. d. Vegt 20,00 uur</v>
      </c>
      <c r="H19" s="221">
        <v>19.3</v>
      </c>
      <c r="I19" s="212"/>
    </row>
    <row r="20" spans="1:9" ht="19.05" customHeight="1" thickBot="1" x14ac:dyDescent="0.3">
      <c r="A20" s="224">
        <f>uitslagen!A25</f>
        <v>4</v>
      </c>
      <c r="B20" s="223">
        <f>uitslagen!B25</f>
        <v>12</v>
      </c>
      <c r="C20" s="583" t="str">
        <f>uitslagen!C25</f>
        <v>Witjes Ge  &lt; 20,00 avond laat &gt;</v>
      </c>
      <c r="D20" s="212"/>
      <c r="E20" s="227" t="s">
        <v>54</v>
      </c>
      <c r="F20" s="228">
        <f>uitslagen!B50</f>
        <v>7</v>
      </c>
      <c r="G20" s="233" t="str">
        <f>uitslagen!N26</f>
        <v>Henny Siteur 20,00 uur</v>
      </c>
      <c r="H20" s="230">
        <v>18</v>
      </c>
      <c r="I20" s="212"/>
    </row>
    <row r="21" spans="1:9" ht="19.05" customHeight="1" thickBot="1" x14ac:dyDescent="0.35">
      <c r="A21" s="224">
        <f>uitslagen!A26</f>
        <v>4</v>
      </c>
      <c r="B21" s="223">
        <f>uitslagen!B26</f>
        <v>11</v>
      </c>
      <c r="C21" s="583" t="str">
        <f>uitslagen!C26</f>
        <v>Beem Gerrit  &lt; 20,00 avond  &gt;</v>
      </c>
      <c r="D21" s="212"/>
      <c r="G21" s="590" t="s">
        <v>73</v>
      </c>
    </row>
    <row r="22" spans="1:9" ht="19.05" customHeight="1" x14ac:dyDescent="0.3">
      <c r="A22" s="218">
        <f>uitslagen!A28</f>
        <v>5</v>
      </c>
      <c r="B22" s="231">
        <f>uitslagen!B28</f>
        <v>10</v>
      </c>
      <c r="C22" s="585" t="str">
        <f>uitslagen!C28</f>
        <v>Brand Bert  &lt; 19,15 hele dag &gt;</v>
      </c>
      <c r="D22" s="212"/>
    </row>
    <row r="23" spans="1:9" ht="19.05" customHeight="1" x14ac:dyDescent="0.3">
      <c r="A23" s="224">
        <f>uitslagen!A29</f>
        <v>5</v>
      </c>
      <c r="B23" s="223">
        <f>uitslagen!B29</f>
        <v>10</v>
      </c>
      <c r="C23" s="583" t="str">
        <f>uitslagen!C29</f>
        <v>Levering Bas &lt;19,15 avond &gt;</v>
      </c>
      <c r="D23" s="212"/>
    </row>
    <row r="24" spans="1:9" ht="19.05" customHeight="1" x14ac:dyDescent="0.3">
      <c r="A24" s="224">
        <f>uitslagen!A30</f>
        <v>5</v>
      </c>
      <c r="B24" s="223">
        <f>uitslagen!B30</f>
        <v>11</v>
      </c>
      <c r="C24" s="583" t="str">
        <f>uitslagen!C30</f>
        <v>Oostrom Quirin  &lt; 19,15 avond &gt;</v>
      </c>
      <c r="D24" s="212"/>
    </row>
    <row r="25" spans="1:9" ht="19.05" customHeight="1" x14ac:dyDescent="0.3">
      <c r="A25" s="224">
        <f>uitslagen!A31</f>
        <v>5</v>
      </c>
      <c r="B25" s="223">
        <f>uitslagen!B31</f>
        <v>10</v>
      </c>
      <c r="C25" s="583" t="str">
        <f>uitslagen!C31</f>
        <v>Beus de Arnold  &lt; 19,15 hele dag &gt;</v>
      </c>
      <c r="D25" s="212"/>
    </row>
    <row r="26" spans="1:9" ht="19.05" customHeight="1" thickBot="1" x14ac:dyDescent="0.35">
      <c r="A26" s="290">
        <v>5</v>
      </c>
      <c r="B26" s="291">
        <f>uitslagen!B32</f>
        <v>9</v>
      </c>
      <c r="C26" s="584" t="str">
        <f>uitslagen!C32</f>
        <v>Henseler Freek &lt; hele dag &gt;</v>
      </c>
      <c r="D26" s="212"/>
    </row>
    <row r="27" spans="1:9" ht="19.05" customHeight="1" x14ac:dyDescent="0.3">
      <c r="A27" s="218">
        <f>uitslagen!A34</f>
        <v>6</v>
      </c>
      <c r="B27" s="231">
        <f>uitslagen!B34</f>
        <v>10</v>
      </c>
      <c r="C27" s="585" t="str">
        <f>uitslagen!C34</f>
        <v>Eijk Kees  &lt; 13,15 hele dag &gt;</v>
      </c>
      <c r="D27" s="212"/>
    </row>
    <row r="28" spans="1:9" ht="19.05" customHeight="1" x14ac:dyDescent="0.3">
      <c r="A28" s="224">
        <f>uitslagen!A35</f>
        <v>6</v>
      </c>
      <c r="B28" s="223">
        <f>uitslagen!B35</f>
        <v>9</v>
      </c>
      <c r="C28" s="583" t="str">
        <f>uitslagen!C35</f>
        <v>Anbergen Joop &lt; 13,15 s'middags &gt;</v>
      </c>
      <c r="D28" s="212"/>
    </row>
    <row r="29" spans="1:9" ht="19.05" customHeight="1" x14ac:dyDescent="0.3">
      <c r="A29" s="224">
        <f>uitslagen!A36</f>
        <v>6</v>
      </c>
      <c r="B29" s="223">
        <f>uitslagen!B36</f>
        <v>10</v>
      </c>
      <c r="C29" s="583" t="str">
        <f>uitslagen!C36</f>
        <v>Hoefs John  &lt; hele dag &gt;</v>
      </c>
      <c r="D29" s="212"/>
    </row>
    <row r="30" spans="1:9" ht="19.05" customHeight="1" x14ac:dyDescent="0.3">
      <c r="A30" s="222">
        <f>uitslagen!A37</f>
        <v>6</v>
      </c>
      <c r="B30" s="223">
        <f>uitslagen!B37</f>
        <v>7</v>
      </c>
      <c r="C30" s="583" t="str">
        <f>uitslagen!C37</f>
        <v>Pater Gerrit  &lt; 18,30 avond &gt;</v>
      </c>
      <c r="D30" s="212"/>
    </row>
    <row r="31" spans="1:9" ht="19.05" customHeight="1" thickBot="1" x14ac:dyDescent="0.35">
      <c r="A31" s="290">
        <v>6</v>
      </c>
      <c r="B31" s="291">
        <f>uitslagen!B38</f>
        <v>0</v>
      </c>
      <c r="C31" s="584" t="str">
        <f>uitslagen!C38</f>
        <v>Sandbrink Joop  &lt; 18,30 hele dag &gt;</v>
      </c>
      <c r="D31" s="212"/>
    </row>
    <row r="32" spans="1:9" ht="19.05" customHeight="1" x14ac:dyDescent="0.3">
      <c r="A32" s="218">
        <f>uitslagen!A40</f>
        <v>7</v>
      </c>
      <c r="B32" s="231">
        <f>uitslagen!B40</f>
        <v>9</v>
      </c>
      <c r="C32" s="585" t="str">
        <f>uitslagen!C40</f>
        <v>Vegt van de Aad &lt;  14,00 hele dag&gt;</v>
      </c>
      <c r="D32" s="212"/>
    </row>
    <row r="33" spans="1:7" ht="19.05" customHeight="1" x14ac:dyDescent="0.3">
      <c r="A33" s="224">
        <f>uitslagen!A41</f>
        <v>7</v>
      </c>
      <c r="B33" s="223">
        <f>uitslagen!B41</f>
        <v>7</v>
      </c>
      <c r="C33" s="583" t="str">
        <f>uitslagen!C41</f>
        <v>Zwinkels Fred  &lt; 14,00 hele dag &gt;</v>
      </c>
      <c r="D33" s="212"/>
    </row>
    <row r="34" spans="1:7" ht="19.05" customHeight="1" x14ac:dyDescent="0.3">
      <c r="A34" s="224">
        <f>uitslagen!A42</f>
        <v>7</v>
      </c>
      <c r="B34" s="223">
        <f>uitslagen!B42</f>
        <v>9</v>
      </c>
      <c r="C34" s="583" t="str">
        <f>uitslagen!C42</f>
        <v>Langerak Aart &lt; 12,30 hele dag &gt;</v>
      </c>
      <c r="D34" s="212"/>
    </row>
    <row r="35" spans="1:7" ht="19.05" customHeight="1" x14ac:dyDescent="0.3">
      <c r="A35" s="224">
        <f>uitslagen!A43</f>
        <v>7</v>
      </c>
      <c r="B35" s="223">
        <f>uitslagen!B43</f>
        <v>9</v>
      </c>
      <c r="C35" s="583" t="str">
        <f>uitslagen!C43</f>
        <v>Kooten Gijs  &lt; 12,30 s'middags &gt;</v>
      </c>
      <c r="D35" s="212"/>
    </row>
    <row r="36" spans="1:7" ht="19.05" customHeight="1" thickBot="1" x14ac:dyDescent="0.35">
      <c r="A36" s="224">
        <f>uitslagen!A44</f>
        <v>7</v>
      </c>
      <c r="B36" s="291">
        <f>uitslagen!B44</f>
        <v>8</v>
      </c>
      <c r="C36" s="584" t="str">
        <f>uitslagen!C44</f>
        <v>Leeuw de Arno  &lt; avond &gt;</v>
      </c>
      <c r="D36" s="212"/>
    </row>
    <row r="37" spans="1:7" ht="19.05" customHeight="1" x14ac:dyDescent="0.3">
      <c r="A37" s="218">
        <f>uitslagen!A46</f>
        <v>8</v>
      </c>
      <c r="B37" s="231">
        <f>uitslagen!B46</f>
        <v>7</v>
      </c>
      <c r="C37" s="585" t="str">
        <f>uitslagen!C46</f>
        <v>Siteur Henny  &lt; hele dag &gt;</v>
      </c>
      <c r="D37" s="212"/>
    </row>
    <row r="38" spans="1:7" ht="19.05" customHeight="1" x14ac:dyDescent="0.3">
      <c r="A38" s="224">
        <f>uitslagen!A47</f>
        <v>8</v>
      </c>
      <c r="B38" s="223">
        <f>uitslagen!B47</f>
        <v>7</v>
      </c>
      <c r="C38" s="583" t="str">
        <f>uitslagen!C47</f>
        <v>Zanten van Gerard  &lt; 12,30</v>
      </c>
      <c r="D38" s="212"/>
    </row>
    <row r="39" spans="1:7" ht="19.05" customHeight="1" x14ac:dyDescent="0.3">
      <c r="A39" s="224">
        <f>uitslagen!A48</f>
        <v>8</v>
      </c>
      <c r="B39" s="223">
        <f>uitslagen!B48</f>
        <v>7</v>
      </c>
      <c r="C39" s="583" t="str">
        <f>uitslagen!C48</f>
        <v>Berg van den Anton  &lt; 12,30  s'middags &gt;</v>
      </c>
      <c r="D39" s="212"/>
    </row>
    <row r="40" spans="1:7" ht="19.05" customHeight="1" x14ac:dyDescent="0.3">
      <c r="A40" s="224">
        <f>uitslagen!A49</f>
        <v>8</v>
      </c>
      <c r="B40" s="223">
        <f>uitslagen!B49</f>
        <v>8</v>
      </c>
      <c r="C40" s="583" t="str">
        <f>uitslagen!C49</f>
        <v>Leeuwen van Jan  &lt;13,15 hele dag&gt;</v>
      </c>
      <c r="D40" s="212"/>
    </row>
    <row r="41" spans="1:7" ht="19.05" customHeight="1" thickBot="1" x14ac:dyDescent="0.35">
      <c r="A41" s="227">
        <f>uitslagen!A50</f>
        <v>8</v>
      </c>
      <c r="B41" s="291">
        <f>uitslagen!B50</f>
        <v>7</v>
      </c>
      <c r="C41" s="584" t="str">
        <f>uitslagen!C50</f>
        <v>Vendrig Leo  &lt; 13,15 s'middags &gt;</v>
      </c>
      <c r="D41" s="212"/>
    </row>
    <row r="42" spans="1:7" ht="19.05" customHeight="1" thickBot="1" x14ac:dyDescent="0.35">
      <c r="A42" s="293"/>
      <c r="B42" s="293"/>
      <c r="C42" s="597" t="s">
        <v>264</v>
      </c>
      <c r="D42" s="259"/>
      <c r="E42" s="259"/>
      <c r="F42" s="259"/>
      <c r="G42" s="257"/>
    </row>
    <row r="43" spans="1:7" ht="18" x14ac:dyDescent="0.3">
      <c r="C43" s="666" t="s">
        <v>217</v>
      </c>
    </row>
    <row r="44" spans="1:7" ht="18" x14ac:dyDescent="0.3">
      <c r="C44" s="667" t="s">
        <v>218</v>
      </c>
    </row>
    <row r="45" spans="1:7" ht="18.600000000000001" thickBot="1" x14ac:dyDescent="0.35">
      <c r="C45" s="668" t="s">
        <v>152</v>
      </c>
    </row>
  </sheetData>
  <printOptions horizontalCentered="1" verticalCentered="1"/>
  <pageMargins left="0" right="0" top="0" bottom="0" header="0" footer="0"/>
  <pageSetup paperSize="9" scale="72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A1:O48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8.88671875" defaultRowHeight="14.4" x14ac:dyDescent="0.3"/>
  <cols>
    <col min="1" max="1" width="4.109375" style="415" customWidth="1"/>
    <col min="2" max="2" width="21.77734375" style="76" customWidth="1"/>
    <col min="3" max="3" width="5.6640625" style="196" customWidth="1"/>
    <col min="4" max="4" width="13" style="287" customWidth="1"/>
    <col min="5" max="5" width="12.21875" style="365" customWidth="1"/>
    <col min="6" max="6" width="14.6640625" style="197" customWidth="1"/>
    <col min="7" max="7" width="9.6640625" style="242" customWidth="1"/>
    <col min="8" max="13" width="9.6640625" style="210" customWidth="1"/>
    <col min="14" max="14" width="12.5546875" style="280" customWidth="1"/>
    <col min="15" max="15" width="12.109375" style="52" customWidth="1"/>
    <col min="16" max="16384" width="8.88671875" style="17"/>
  </cols>
  <sheetData>
    <row r="1" spans="1:15" s="195" customFormat="1" ht="38.4" customHeight="1" thickBot="1" x14ac:dyDescent="0.35">
      <c r="A1" s="689" t="s">
        <v>162</v>
      </c>
      <c r="B1" s="690" t="s">
        <v>277</v>
      </c>
      <c r="C1" s="691" t="s">
        <v>92</v>
      </c>
      <c r="D1" s="692" t="s">
        <v>5</v>
      </c>
      <c r="E1" s="693" t="s">
        <v>6</v>
      </c>
      <c r="F1" s="698" t="s">
        <v>147</v>
      </c>
      <c r="G1" s="695" t="s">
        <v>94</v>
      </c>
      <c r="H1" s="695" t="s">
        <v>77</v>
      </c>
      <c r="I1" s="695" t="s">
        <v>76</v>
      </c>
      <c r="J1" s="695" t="s">
        <v>78</v>
      </c>
      <c r="K1" s="695" t="s">
        <v>91</v>
      </c>
      <c r="L1" s="695" t="s">
        <v>93</v>
      </c>
      <c r="M1" s="695" t="s">
        <v>146</v>
      </c>
      <c r="N1" s="694" t="s">
        <v>328</v>
      </c>
      <c r="O1" s="1011" t="s">
        <v>241</v>
      </c>
    </row>
    <row r="2" spans="1:15" s="195" customFormat="1" ht="16.95" customHeight="1" x14ac:dyDescent="0.3">
      <c r="A2" s="680">
        <v>1</v>
      </c>
      <c r="B2" s="681" t="s">
        <v>111</v>
      </c>
      <c r="C2" s="682">
        <v>30</v>
      </c>
      <c r="D2" s="683">
        <f>'Het totale gemiddelde'!F4</f>
        <v>0.48113207547169812</v>
      </c>
      <c r="E2" s="684">
        <f>SUM(D2*C2)</f>
        <v>14.433962264150944</v>
      </c>
      <c r="F2" s="685">
        <f>'Het totale gemiddelde'!G4</f>
        <v>14.433962264150944</v>
      </c>
      <c r="G2" s="708"/>
      <c r="H2" s="708"/>
      <c r="I2" s="708"/>
      <c r="J2" s="708"/>
      <c r="K2" s="686">
        <v>19</v>
      </c>
      <c r="L2" s="771">
        <v>17</v>
      </c>
      <c r="M2" s="687">
        <v>14</v>
      </c>
      <c r="N2" s="673">
        <f>SUM(G2:M2)/3</f>
        <v>16.666666666666668</v>
      </c>
      <c r="O2" s="688">
        <v>15</v>
      </c>
    </row>
    <row r="3" spans="1:15" s="167" customFormat="1" ht="16.95" customHeight="1" x14ac:dyDescent="0.3">
      <c r="A3" s="554">
        <v>2</v>
      </c>
      <c r="B3" s="416" t="s">
        <v>102</v>
      </c>
      <c r="C3" s="243">
        <v>30</v>
      </c>
      <c r="D3" s="675">
        <f>'Het totale gemiddelde'!F6</f>
        <v>0.52601156069364163</v>
      </c>
      <c r="E3" s="578">
        <f>SUM(D3*C3)</f>
        <v>15.78034682080925</v>
      </c>
      <c r="F3" s="676">
        <f>'Het totale gemiddelde'!G6</f>
        <v>15.78034682080925</v>
      </c>
      <c r="G3" s="244">
        <v>14</v>
      </c>
      <c r="H3" s="244">
        <v>14</v>
      </c>
      <c r="I3" s="244">
        <v>15</v>
      </c>
      <c r="J3" s="244">
        <v>17</v>
      </c>
      <c r="K3" s="386">
        <v>18</v>
      </c>
      <c r="L3" s="385">
        <v>15</v>
      </c>
      <c r="M3" s="577">
        <v>16</v>
      </c>
      <c r="N3" s="677">
        <f>SUM(G3:M3)/7</f>
        <v>15.571428571428571</v>
      </c>
      <c r="O3" s="688">
        <v>15</v>
      </c>
    </row>
    <row r="4" spans="1:15" s="167" customFormat="1" ht="16.95" customHeight="1" x14ac:dyDescent="0.3">
      <c r="A4" s="554">
        <v>3</v>
      </c>
      <c r="B4" s="416" t="s">
        <v>106</v>
      </c>
      <c r="C4" s="243">
        <v>30</v>
      </c>
      <c r="D4" s="675">
        <f>'Het totale gemiddelde'!F5</f>
        <v>0.49541284403669728</v>
      </c>
      <c r="E4" s="578">
        <f>SUM(D4*C4)</f>
        <v>14.862385321100918</v>
      </c>
      <c r="F4" s="676">
        <f>'Het totale gemiddelde'!G5</f>
        <v>14.862385321100918</v>
      </c>
      <c r="G4" s="254"/>
      <c r="H4" s="254"/>
      <c r="I4" s="254"/>
      <c r="J4" s="254"/>
      <c r="K4" s="386">
        <v>19</v>
      </c>
      <c r="L4" s="385">
        <v>17</v>
      </c>
      <c r="M4" s="577">
        <v>15</v>
      </c>
      <c r="N4" s="677">
        <f>SUM(G4:M4)/3</f>
        <v>17</v>
      </c>
      <c r="O4" s="688">
        <v>15</v>
      </c>
    </row>
    <row r="5" spans="1:15" s="167" customFormat="1" ht="16.95" customHeight="1" x14ac:dyDescent="0.3">
      <c r="A5" s="554">
        <v>4</v>
      </c>
      <c r="B5" s="416" t="s">
        <v>84</v>
      </c>
      <c r="C5" s="243">
        <v>30</v>
      </c>
      <c r="D5" s="675">
        <f>'Het totale gemiddelde'!F8</f>
        <v>0.47686832740213525</v>
      </c>
      <c r="E5" s="578">
        <f>SUM(D5*C5)</f>
        <v>14.306049822064058</v>
      </c>
      <c r="F5" s="676">
        <f>'Het totale gemiddelde'!G8</f>
        <v>14.306049822064058</v>
      </c>
      <c r="G5" s="244">
        <v>14</v>
      </c>
      <c r="H5" s="244">
        <v>14</v>
      </c>
      <c r="I5" s="244">
        <v>14</v>
      </c>
      <c r="J5" s="244">
        <v>14</v>
      </c>
      <c r="K5" s="386">
        <v>16</v>
      </c>
      <c r="L5" s="385">
        <v>14</v>
      </c>
      <c r="M5" s="577">
        <v>14</v>
      </c>
      <c r="N5" s="673">
        <f>SUM(G5:M5)/7</f>
        <v>14.285714285714286</v>
      </c>
      <c r="O5" s="688">
        <f>M5</f>
        <v>14</v>
      </c>
    </row>
    <row r="6" spans="1:15" s="167" customFormat="1" ht="16.95" customHeight="1" x14ac:dyDescent="0.3">
      <c r="A6" s="554">
        <v>5</v>
      </c>
      <c r="B6" s="416" t="s">
        <v>161</v>
      </c>
      <c r="C6" s="243">
        <v>30</v>
      </c>
      <c r="D6" s="675">
        <f>'Het totale gemiddelde'!F15</f>
        <v>0.5</v>
      </c>
      <c r="E6" s="578">
        <f>SUM(D6*C6)</f>
        <v>15</v>
      </c>
      <c r="F6" s="676">
        <f>'Het totale gemiddelde'!G15</f>
        <v>15</v>
      </c>
      <c r="G6" s="244">
        <v>14</v>
      </c>
      <c r="H6" s="244">
        <v>12</v>
      </c>
      <c r="I6" s="244">
        <v>11</v>
      </c>
      <c r="J6" s="244">
        <v>12</v>
      </c>
      <c r="K6" s="244"/>
      <c r="L6" s="385">
        <v>12</v>
      </c>
      <c r="M6" s="577">
        <v>15</v>
      </c>
      <c r="N6" s="677">
        <f>SUM(G6:M6)/6</f>
        <v>12.666666666666666</v>
      </c>
      <c r="O6" s="688">
        <v>13</v>
      </c>
    </row>
    <row r="7" spans="1:15" s="167" customFormat="1" ht="16.95" customHeight="1" x14ac:dyDescent="0.3">
      <c r="A7" s="554">
        <v>6</v>
      </c>
      <c r="B7" s="416" t="s">
        <v>82</v>
      </c>
      <c r="C7" s="243">
        <v>30</v>
      </c>
      <c r="D7" s="675">
        <f>'Het totale gemiddelde'!F14</f>
        <v>0.44594594594594594</v>
      </c>
      <c r="E7" s="578">
        <f>SUM(D7*C7)</f>
        <v>13.378378378378379</v>
      </c>
      <c r="F7" s="676">
        <f>'Het totale gemiddelde'!G14</f>
        <v>13.378378378378379</v>
      </c>
      <c r="G7" s="244">
        <v>12</v>
      </c>
      <c r="H7" s="244">
        <v>10</v>
      </c>
      <c r="I7" s="244">
        <v>11</v>
      </c>
      <c r="J7" s="244">
        <v>11</v>
      </c>
      <c r="K7" s="386">
        <v>14</v>
      </c>
      <c r="L7" s="385">
        <v>13</v>
      </c>
      <c r="M7" s="577">
        <v>13</v>
      </c>
      <c r="N7" s="677">
        <f>SUM(G7:M7)/7</f>
        <v>12</v>
      </c>
      <c r="O7" s="688">
        <f>M7</f>
        <v>13</v>
      </c>
    </row>
    <row r="8" spans="1:15" s="167" customFormat="1" ht="16.95" customHeight="1" x14ac:dyDescent="0.3">
      <c r="A8" s="554">
        <v>7</v>
      </c>
      <c r="B8" s="416" t="s">
        <v>90</v>
      </c>
      <c r="C8" s="243">
        <v>30</v>
      </c>
      <c r="D8" s="675">
        <f>'Het totale gemiddelde'!F9</f>
        <v>0.41111111111111109</v>
      </c>
      <c r="E8" s="578">
        <f>SUM(D8*C8)</f>
        <v>12.333333333333332</v>
      </c>
      <c r="F8" s="676">
        <f>'Het totale gemiddelde'!G9</f>
        <v>12.333333333333332</v>
      </c>
      <c r="G8" s="244">
        <v>15</v>
      </c>
      <c r="H8" s="244">
        <v>14</v>
      </c>
      <c r="I8" s="244">
        <v>13</v>
      </c>
      <c r="J8" s="244">
        <v>14</v>
      </c>
      <c r="K8" s="386">
        <v>15</v>
      </c>
      <c r="L8" s="385">
        <v>14</v>
      </c>
      <c r="M8" s="577">
        <v>12</v>
      </c>
      <c r="N8" s="677">
        <f>SUM(G8:M8)/7</f>
        <v>13.857142857142858</v>
      </c>
      <c r="O8" s="688">
        <v>13</v>
      </c>
    </row>
    <row r="9" spans="1:15" s="167" customFormat="1" ht="16.95" customHeight="1" x14ac:dyDescent="0.3">
      <c r="A9" s="554">
        <v>8</v>
      </c>
      <c r="B9" s="416" t="s">
        <v>105</v>
      </c>
      <c r="C9" s="243">
        <v>30</v>
      </c>
      <c r="D9" s="675">
        <f>'Het totale gemiddelde'!F7</f>
        <v>0.29411764705882354</v>
      </c>
      <c r="E9" s="578">
        <f>SUM(D9*C9)</f>
        <v>8.8235294117647065</v>
      </c>
      <c r="F9" s="676">
        <f>'Het totale gemiddelde'!G7</f>
        <v>8.8235294117647065</v>
      </c>
      <c r="G9" s="244"/>
      <c r="H9" s="244"/>
      <c r="I9" s="244"/>
      <c r="J9" s="244"/>
      <c r="K9" s="386">
        <v>15</v>
      </c>
      <c r="L9" s="385">
        <v>15</v>
      </c>
      <c r="M9" s="577">
        <v>9</v>
      </c>
      <c r="N9" s="677">
        <f>SUM(G9:M9)/3</f>
        <v>13</v>
      </c>
      <c r="O9" s="688">
        <v>13</v>
      </c>
    </row>
    <row r="10" spans="1:15" s="167" customFormat="1" ht="16.95" customHeight="1" x14ac:dyDescent="0.3">
      <c r="A10" s="554">
        <v>9</v>
      </c>
      <c r="B10" s="416" t="s">
        <v>112</v>
      </c>
      <c r="C10" s="243">
        <v>30</v>
      </c>
      <c r="D10" s="675">
        <f>'Het totale gemiddelde'!F10</f>
        <v>0.375</v>
      </c>
      <c r="E10" s="578">
        <f>SUM(D10*C10)</f>
        <v>11.25</v>
      </c>
      <c r="F10" s="676">
        <f>'Het totale gemiddelde'!G10</f>
        <v>11.25</v>
      </c>
      <c r="G10" s="288">
        <v>13</v>
      </c>
      <c r="H10" s="288">
        <v>12</v>
      </c>
      <c r="I10" s="288">
        <v>13</v>
      </c>
      <c r="J10" s="288">
        <v>15</v>
      </c>
      <c r="K10" s="386">
        <v>15</v>
      </c>
      <c r="L10" s="385">
        <v>14</v>
      </c>
      <c r="M10" s="577">
        <v>11</v>
      </c>
      <c r="N10" s="677">
        <f>SUM(G10:M10)/7</f>
        <v>13.285714285714286</v>
      </c>
      <c r="O10" s="688">
        <v>12</v>
      </c>
    </row>
    <row r="11" spans="1:15" s="167" customFormat="1" ht="16.95" customHeight="1" x14ac:dyDescent="0.3">
      <c r="A11" s="554">
        <v>10</v>
      </c>
      <c r="B11" s="416" t="s">
        <v>80</v>
      </c>
      <c r="C11" s="243">
        <v>30</v>
      </c>
      <c r="D11" s="675">
        <f>'Het totale gemiddelde'!F12</f>
        <v>0.27380952380952384</v>
      </c>
      <c r="E11" s="578">
        <f>SUM(D11*C11)</f>
        <v>8.2142857142857153</v>
      </c>
      <c r="F11" s="676">
        <f>'Het totale gemiddelde'!G12</f>
        <v>8.2142857142857153</v>
      </c>
      <c r="G11" s="244">
        <v>13</v>
      </c>
      <c r="H11" s="244">
        <v>13</v>
      </c>
      <c r="I11" s="244">
        <v>12</v>
      </c>
      <c r="J11" s="244">
        <v>13</v>
      </c>
      <c r="K11" s="386">
        <v>13</v>
      </c>
      <c r="L11" s="385">
        <v>13</v>
      </c>
      <c r="M11" s="577">
        <v>8</v>
      </c>
      <c r="N11" s="677">
        <f>SUM(G11:M11)/7</f>
        <v>12.142857142857142</v>
      </c>
      <c r="O11" s="688">
        <v>12</v>
      </c>
    </row>
    <row r="12" spans="1:15" s="167" customFormat="1" ht="16.95" customHeight="1" x14ac:dyDescent="0.3">
      <c r="A12" s="554">
        <v>11</v>
      </c>
      <c r="B12" s="416" t="s">
        <v>85</v>
      </c>
      <c r="C12" s="243">
        <v>30</v>
      </c>
      <c r="D12" s="675">
        <f>'Het totale gemiddelde'!F13</f>
        <v>0.38152610441767071</v>
      </c>
      <c r="E12" s="578">
        <f>SUM(D12*C12)</f>
        <v>11.445783132530121</v>
      </c>
      <c r="F12" s="676">
        <f>'Het totale gemiddelde'!G13</f>
        <v>11.445783132530121</v>
      </c>
      <c r="G12" s="244">
        <v>11</v>
      </c>
      <c r="H12" s="244">
        <v>12</v>
      </c>
      <c r="I12" s="244">
        <v>12</v>
      </c>
      <c r="J12" s="244">
        <v>10</v>
      </c>
      <c r="K12" s="386">
        <v>16</v>
      </c>
      <c r="L12" s="385">
        <v>13</v>
      </c>
      <c r="M12" s="577">
        <v>11</v>
      </c>
      <c r="N12" s="677">
        <f>SUM(G12:M12)/7</f>
        <v>12.142857142857142</v>
      </c>
      <c r="O12" s="688">
        <v>12</v>
      </c>
    </row>
    <row r="13" spans="1:15" s="167" customFormat="1" ht="16.95" customHeight="1" x14ac:dyDescent="0.3">
      <c r="A13" s="554">
        <v>12</v>
      </c>
      <c r="B13" s="416" t="s">
        <v>109</v>
      </c>
      <c r="C13" s="243">
        <v>30</v>
      </c>
      <c r="D13" s="675">
        <f>'Het totale gemiddelde'!F11</f>
        <v>0.36607142857142855</v>
      </c>
      <c r="E13" s="578">
        <f>SUM(D13*C13)</f>
        <v>10.982142857142856</v>
      </c>
      <c r="F13" s="676">
        <f>'Het totale gemiddelde'!G11</f>
        <v>10.982142857142856</v>
      </c>
      <c r="G13" s="244">
        <v>8</v>
      </c>
      <c r="H13" s="244">
        <v>10</v>
      </c>
      <c r="I13" s="244">
        <v>10</v>
      </c>
      <c r="J13" s="244">
        <v>13</v>
      </c>
      <c r="K13" s="386">
        <v>14</v>
      </c>
      <c r="L13" s="772">
        <v>14</v>
      </c>
      <c r="M13" s="577">
        <v>11</v>
      </c>
      <c r="N13" s="677">
        <f>SUM(G13:M13)/7</f>
        <v>11.428571428571429</v>
      </c>
      <c r="O13" s="688">
        <v>11</v>
      </c>
    </row>
    <row r="14" spans="1:15" s="167" customFormat="1" ht="16.95" customHeight="1" x14ac:dyDescent="0.3">
      <c r="A14" s="554">
        <v>13</v>
      </c>
      <c r="B14" s="416" t="s">
        <v>79</v>
      </c>
      <c r="C14" s="243">
        <v>30</v>
      </c>
      <c r="D14" s="675">
        <f>'Het totale gemiddelde'!F23</f>
        <v>0.3971631205673759</v>
      </c>
      <c r="E14" s="578">
        <f>SUM(D14*C14)</f>
        <v>11.914893617021278</v>
      </c>
      <c r="F14" s="676">
        <f>'Het totale gemiddelde'!G23</f>
        <v>11.914893617021278</v>
      </c>
      <c r="G14" s="244">
        <v>13</v>
      </c>
      <c r="H14" s="244">
        <v>12</v>
      </c>
      <c r="I14" s="244">
        <v>11</v>
      </c>
      <c r="J14" s="244">
        <v>8</v>
      </c>
      <c r="K14" s="386">
        <v>9</v>
      </c>
      <c r="L14" s="385">
        <v>10</v>
      </c>
      <c r="M14" s="577">
        <v>12</v>
      </c>
      <c r="N14" s="677">
        <f>SUM(G14:M14)/7</f>
        <v>10.714285714285714</v>
      </c>
      <c r="O14" s="688">
        <v>11</v>
      </c>
    </row>
    <row r="15" spans="1:15" s="167" customFormat="1" ht="16.95" customHeight="1" x14ac:dyDescent="0.3">
      <c r="A15" s="554">
        <v>14</v>
      </c>
      <c r="B15" s="416" t="s">
        <v>107</v>
      </c>
      <c r="C15" s="243">
        <v>30</v>
      </c>
      <c r="D15" s="675">
        <f>'Het totale gemiddelde'!F19</f>
        <v>0.37777777777777777</v>
      </c>
      <c r="E15" s="578">
        <f>SUM(D15*C15)</f>
        <v>11.333333333333332</v>
      </c>
      <c r="F15" s="676">
        <f>'Het totale gemiddelde'!G19</f>
        <v>11.333333333333332</v>
      </c>
      <c r="G15" s="244">
        <v>11</v>
      </c>
      <c r="H15" s="244">
        <v>10</v>
      </c>
      <c r="I15" s="244">
        <v>12</v>
      </c>
      <c r="J15" s="244">
        <v>12</v>
      </c>
      <c r="K15" s="386">
        <v>11</v>
      </c>
      <c r="L15" s="385">
        <v>11</v>
      </c>
      <c r="M15" s="577">
        <v>11</v>
      </c>
      <c r="N15" s="677">
        <f>SUM(G15:M15)/7</f>
        <v>11.142857142857142</v>
      </c>
      <c r="O15" s="688">
        <f>M15</f>
        <v>11</v>
      </c>
    </row>
    <row r="16" spans="1:15" s="167" customFormat="1" ht="16.95" customHeight="1" x14ac:dyDescent="0.3">
      <c r="A16" s="554">
        <v>15</v>
      </c>
      <c r="B16" s="416" t="s">
        <v>174</v>
      </c>
      <c r="C16" s="243">
        <v>30</v>
      </c>
      <c r="D16" s="675">
        <f>'Het totale gemiddelde'!F21</f>
        <v>0.37899543378995432</v>
      </c>
      <c r="E16" s="578">
        <f>SUM(D16*C16)</f>
        <v>11.36986301369863</v>
      </c>
      <c r="F16" s="676">
        <f>'Het totale gemiddelde'!G21</f>
        <v>11.36986301369863</v>
      </c>
      <c r="G16" s="244"/>
      <c r="H16" s="244"/>
      <c r="I16" s="244"/>
      <c r="J16" s="244"/>
      <c r="K16" s="386"/>
      <c r="L16" s="385">
        <v>11</v>
      </c>
      <c r="M16" s="577">
        <v>11</v>
      </c>
      <c r="N16" s="677">
        <f>SUM(G16:M16)/2</f>
        <v>11</v>
      </c>
      <c r="O16" s="688">
        <f>M16</f>
        <v>11</v>
      </c>
    </row>
    <row r="17" spans="1:15" s="167" customFormat="1" ht="16.95" customHeight="1" x14ac:dyDescent="0.3">
      <c r="A17" s="554">
        <v>16</v>
      </c>
      <c r="B17" s="416" t="s">
        <v>110</v>
      </c>
      <c r="C17" s="243">
        <v>30</v>
      </c>
      <c r="D17" s="675">
        <f>'Het totale gemiddelde'!F25</f>
        <v>0.36</v>
      </c>
      <c r="E17" s="578">
        <f>SUM(D17*C17)</f>
        <v>10.799999999999999</v>
      </c>
      <c r="F17" s="676">
        <f>'Het totale gemiddelde'!G25</f>
        <v>10.799999999999999</v>
      </c>
      <c r="G17" s="254"/>
      <c r="H17" s="254"/>
      <c r="I17" s="254"/>
      <c r="J17" s="254"/>
      <c r="K17" s="386">
        <v>10</v>
      </c>
      <c r="L17" s="385">
        <v>10</v>
      </c>
      <c r="M17" s="577">
        <v>11</v>
      </c>
      <c r="N17" s="677">
        <f>SUM(G17:M17)/3</f>
        <v>10.333333333333334</v>
      </c>
      <c r="O17" s="688">
        <f>M17</f>
        <v>11</v>
      </c>
    </row>
    <row r="18" spans="1:15" s="167" customFormat="1" ht="16.95" customHeight="1" x14ac:dyDescent="0.3">
      <c r="A18" s="554">
        <v>17</v>
      </c>
      <c r="B18" s="416" t="s">
        <v>148</v>
      </c>
      <c r="C18" s="243">
        <v>30</v>
      </c>
      <c r="D18" s="675">
        <f>'Het totale gemiddelde'!F16</f>
        <v>0.34615384615384615</v>
      </c>
      <c r="E18" s="578">
        <f>SUM(D18*C18)</f>
        <v>10.384615384615385</v>
      </c>
      <c r="F18" s="676">
        <f>'Het totale gemiddelde'!G16</f>
        <v>10.384615384615385</v>
      </c>
      <c r="G18" s="244">
        <v>12</v>
      </c>
      <c r="H18" s="244">
        <v>12</v>
      </c>
      <c r="I18" s="244">
        <v>13</v>
      </c>
      <c r="J18" s="244">
        <v>12</v>
      </c>
      <c r="K18" s="244">
        <v>12</v>
      </c>
      <c r="L18" s="385">
        <v>12</v>
      </c>
      <c r="M18" s="577">
        <v>10</v>
      </c>
      <c r="N18" s="677">
        <f>SUM(G18:M18)/7</f>
        <v>11.857142857142858</v>
      </c>
      <c r="O18" s="688">
        <v>11</v>
      </c>
    </row>
    <row r="19" spans="1:15" s="167" customFormat="1" ht="16.95" customHeight="1" x14ac:dyDescent="0.3">
      <c r="A19" s="554">
        <v>18</v>
      </c>
      <c r="B19" s="416" t="s">
        <v>169</v>
      </c>
      <c r="C19" s="243">
        <v>30</v>
      </c>
      <c r="D19" s="675"/>
      <c r="E19" s="578"/>
      <c r="F19" s="676"/>
      <c r="G19" s="244">
        <v>10</v>
      </c>
      <c r="H19" s="244">
        <v>10</v>
      </c>
      <c r="I19" s="244">
        <v>11</v>
      </c>
      <c r="J19" s="244">
        <v>11</v>
      </c>
      <c r="K19" s="386"/>
      <c r="L19" s="385"/>
      <c r="M19" s="577"/>
      <c r="N19" s="677">
        <f>SUM(G19:M19)/4</f>
        <v>10.5</v>
      </c>
      <c r="O19" s="688">
        <v>11</v>
      </c>
    </row>
    <row r="20" spans="1:15" s="167" customFormat="1" ht="16.95" customHeight="1" x14ac:dyDescent="0.3">
      <c r="A20" s="554">
        <v>19</v>
      </c>
      <c r="B20" s="416" t="s">
        <v>83</v>
      </c>
      <c r="C20" s="243">
        <v>30</v>
      </c>
      <c r="D20" s="675">
        <f>'Het totale gemiddelde'!F17</f>
        <v>0.33913043478260868</v>
      </c>
      <c r="E20" s="578">
        <f>SUM(D20*C20)</f>
        <v>10.17391304347826</v>
      </c>
      <c r="F20" s="676">
        <f>'Het totale gemiddelde'!G17</f>
        <v>10.17391304347826</v>
      </c>
      <c r="G20" s="244"/>
      <c r="H20" s="244"/>
      <c r="I20" s="244">
        <v>10</v>
      </c>
      <c r="J20" s="244">
        <v>10</v>
      </c>
      <c r="K20" s="386">
        <v>13</v>
      </c>
      <c r="L20" s="385">
        <v>12</v>
      </c>
      <c r="M20" s="577">
        <v>10</v>
      </c>
      <c r="N20" s="677">
        <f>SUM(G20:M20)/5</f>
        <v>11</v>
      </c>
      <c r="O20" s="688">
        <v>11</v>
      </c>
    </row>
    <row r="21" spans="1:15" s="167" customFormat="1" ht="16.95" customHeight="1" x14ac:dyDescent="0.3">
      <c r="A21" s="554">
        <v>20</v>
      </c>
      <c r="B21" s="416" t="s">
        <v>87</v>
      </c>
      <c r="C21" s="243">
        <v>30</v>
      </c>
      <c r="D21" s="675">
        <f>'Het totale gemiddelde'!F18</f>
        <v>0.34862385321100919</v>
      </c>
      <c r="E21" s="578">
        <f>SUM(D21*C21)</f>
        <v>10.458715596330276</v>
      </c>
      <c r="F21" s="676">
        <f>'Het totale gemiddelde'!G18</f>
        <v>10.458715596330276</v>
      </c>
      <c r="G21" s="244">
        <v>11</v>
      </c>
      <c r="H21" s="244">
        <v>11</v>
      </c>
      <c r="I21" s="244">
        <v>12</v>
      </c>
      <c r="J21" s="244">
        <v>10</v>
      </c>
      <c r="K21" s="386">
        <v>12</v>
      </c>
      <c r="L21" s="385">
        <v>11</v>
      </c>
      <c r="M21" s="577">
        <v>10</v>
      </c>
      <c r="N21" s="677">
        <f>SUM(G21:M21)/7</f>
        <v>11</v>
      </c>
      <c r="O21" s="688">
        <v>11</v>
      </c>
    </row>
    <row r="22" spans="1:15" s="167" customFormat="1" ht="16.95" customHeight="1" x14ac:dyDescent="0.3">
      <c r="A22" s="554">
        <v>21</v>
      </c>
      <c r="B22" s="416" t="s">
        <v>134</v>
      </c>
      <c r="C22" s="243">
        <v>30</v>
      </c>
      <c r="D22" s="675">
        <f>'Het totale gemiddelde'!F22</f>
        <v>0.26315789473684209</v>
      </c>
      <c r="E22" s="578">
        <f>SUM(D22*C22)</f>
        <v>7.8947368421052628</v>
      </c>
      <c r="F22" s="676">
        <f>'Het totale gemiddelde'!G22</f>
        <v>7.8947368421052628</v>
      </c>
      <c r="G22" s="244">
        <v>11</v>
      </c>
      <c r="H22" s="244">
        <v>11</v>
      </c>
      <c r="I22" s="244">
        <v>11</v>
      </c>
      <c r="J22" s="244">
        <v>11</v>
      </c>
      <c r="K22" s="244">
        <v>12</v>
      </c>
      <c r="L22" s="385">
        <v>10</v>
      </c>
      <c r="M22" s="577">
        <v>8</v>
      </c>
      <c r="N22" s="677">
        <f>SUM(G22:M22)/7</f>
        <v>10.571428571428571</v>
      </c>
      <c r="O22" s="688">
        <v>10</v>
      </c>
    </row>
    <row r="23" spans="1:15" s="167" customFormat="1" ht="16.95" customHeight="1" x14ac:dyDescent="0.3">
      <c r="A23" s="554">
        <v>22</v>
      </c>
      <c r="B23" s="416" t="s">
        <v>89</v>
      </c>
      <c r="C23" s="243">
        <v>30</v>
      </c>
      <c r="D23" s="675">
        <f>'Het totale gemiddelde'!F24</f>
        <v>0.32484076433121017</v>
      </c>
      <c r="E23" s="578">
        <f>SUM(D23*C23)</f>
        <v>9.7452229299363058</v>
      </c>
      <c r="F23" s="676">
        <f>'Het totale gemiddelde'!G24</f>
        <v>9.7452229299363058</v>
      </c>
      <c r="G23" s="244"/>
      <c r="H23" s="244"/>
      <c r="I23" s="244"/>
      <c r="J23" s="244">
        <v>9</v>
      </c>
      <c r="K23" s="386">
        <v>11</v>
      </c>
      <c r="L23" s="385">
        <v>10</v>
      </c>
      <c r="M23" s="577">
        <v>10</v>
      </c>
      <c r="N23" s="677">
        <f>SUM(G23:M23)/4</f>
        <v>10</v>
      </c>
      <c r="O23" s="688">
        <f>M23</f>
        <v>10</v>
      </c>
    </row>
    <row r="24" spans="1:15" s="167" customFormat="1" ht="16.95" customHeight="1" x14ac:dyDescent="0.3">
      <c r="A24" s="554">
        <v>23</v>
      </c>
      <c r="B24" s="416" t="s">
        <v>101</v>
      </c>
      <c r="C24" s="243">
        <v>30</v>
      </c>
      <c r="D24" s="675">
        <f>'Het totale gemiddelde'!F20</f>
        <v>0.18518518518518517</v>
      </c>
      <c r="E24" s="578">
        <f>SUM(D24*C24)</f>
        <v>5.5555555555555554</v>
      </c>
      <c r="F24" s="676">
        <f>'Het totale gemiddelde'!G20</f>
        <v>5.5555555555555554</v>
      </c>
      <c r="G24" s="244">
        <v>11</v>
      </c>
      <c r="H24" s="244">
        <v>11</v>
      </c>
      <c r="I24" s="244">
        <v>11</v>
      </c>
      <c r="J24" s="244">
        <v>10</v>
      </c>
      <c r="K24" s="386">
        <v>10</v>
      </c>
      <c r="L24" s="385">
        <v>11</v>
      </c>
      <c r="M24" s="577">
        <v>6</v>
      </c>
      <c r="N24" s="677">
        <f>SUM(G24:M24)/7</f>
        <v>10</v>
      </c>
      <c r="O24" s="688">
        <v>10</v>
      </c>
    </row>
    <row r="25" spans="1:15" s="167" customFormat="1" ht="16.95" customHeight="1" x14ac:dyDescent="0.3">
      <c r="A25" s="554">
        <v>24</v>
      </c>
      <c r="B25" s="416" t="s">
        <v>100</v>
      </c>
      <c r="C25" s="243">
        <v>30</v>
      </c>
      <c r="D25" s="675">
        <f>'Het totale gemiddelde'!F27</f>
        <v>0.28421052631578947</v>
      </c>
      <c r="E25" s="578">
        <f>SUM(D25*C25)</f>
        <v>8.526315789473685</v>
      </c>
      <c r="F25" s="676">
        <f>'Het totale gemiddelde'!G27</f>
        <v>8.526315789473685</v>
      </c>
      <c r="G25" s="244"/>
      <c r="H25" s="244"/>
      <c r="I25" s="244"/>
      <c r="J25" s="244">
        <v>8</v>
      </c>
      <c r="K25" s="386">
        <v>11</v>
      </c>
      <c r="L25" s="385">
        <v>10</v>
      </c>
      <c r="M25" s="577">
        <v>9</v>
      </c>
      <c r="N25" s="677">
        <f>SUM(G25:M25)/4</f>
        <v>9.5</v>
      </c>
      <c r="O25" s="688">
        <v>10</v>
      </c>
    </row>
    <row r="26" spans="1:15" s="167" customFormat="1" ht="16.95" customHeight="1" x14ac:dyDescent="0.3">
      <c r="A26" s="554">
        <v>25</v>
      </c>
      <c r="B26" s="416" t="s">
        <v>86</v>
      </c>
      <c r="C26" s="243">
        <v>30</v>
      </c>
      <c r="D26" s="675">
        <f>'Het totale gemiddelde'!F30</f>
        <v>0.33211678832116787</v>
      </c>
      <c r="E26" s="578">
        <f>SUM(D26*C26)</f>
        <v>9.9635036496350367</v>
      </c>
      <c r="F26" s="676">
        <f>'Het totale gemiddelde'!G30</f>
        <v>9.9635036496350367</v>
      </c>
      <c r="G26" s="244">
        <v>7</v>
      </c>
      <c r="H26" s="244">
        <v>9</v>
      </c>
      <c r="I26" s="244">
        <v>9</v>
      </c>
      <c r="J26" s="244">
        <v>9</v>
      </c>
      <c r="K26" s="386">
        <v>9</v>
      </c>
      <c r="L26" s="385">
        <v>9</v>
      </c>
      <c r="M26" s="577">
        <v>10</v>
      </c>
      <c r="N26" s="677">
        <f>SUM(G26:M26)/7</f>
        <v>8.8571428571428577</v>
      </c>
      <c r="O26" s="688">
        <v>9</v>
      </c>
    </row>
    <row r="27" spans="1:15" s="167" customFormat="1" ht="16.95" customHeight="1" x14ac:dyDescent="0.3">
      <c r="A27" s="554">
        <v>26</v>
      </c>
      <c r="B27" s="416" t="s">
        <v>114</v>
      </c>
      <c r="C27" s="243">
        <v>30</v>
      </c>
      <c r="D27" s="675">
        <f>'Het totale gemiddelde'!F26</f>
        <v>0.31521739130434784</v>
      </c>
      <c r="E27" s="578">
        <f>SUM(D27*C27)</f>
        <v>9.4565217391304355</v>
      </c>
      <c r="F27" s="676">
        <f>'Het totale gemiddelde'!G26</f>
        <v>9.4565217391304355</v>
      </c>
      <c r="G27" s="254"/>
      <c r="H27" s="254"/>
      <c r="I27" s="254"/>
      <c r="J27" s="254"/>
      <c r="K27" s="386">
        <v>9</v>
      </c>
      <c r="L27" s="385">
        <v>10</v>
      </c>
      <c r="M27" s="577">
        <v>9</v>
      </c>
      <c r="N27" s="677">
        <f>SUM(G27:M27)/3</f>
        <v>9.3333333333333339</v>
      </c>
      <c r="O27" s="688">
        <f>M27</f>
        <v>9</v>
      </c>
    </row>
    <row r="28" spans="1:15" s="167" customFormat="1" ht="16.95" customHeight="1" x14ac:dyDescent="0.3">
      <c r="A28" s="554">
        <v>27</v>
      </c>
      <c r="B28" s="416" t="s">
        <v>171</v>
      </c>
      <c r="C28" s="243">
        <v>30</v>
      </c>
      <c r="D28" s="675"/>
      <c r="E28" s="578"/>
      <c r="F28" s="676"/>
      <c r="G28" s="254"/>
      <c r="H28" s="254"/>
      <c r="I28" s="254"/>
      <c r="J28" s="254"/>
      <c r="K28" s="386"/>
      <c r="L28" s="385">
        <v>9</v>
      </c>
      <c r="M28" s="577"/>
      <c r="N28" s="677">
        <f>SUM(G28:M28)/1</f>
        <v>9</v>
      </c>
      <c r="O28" s="688">
        <v>9</v>
      </c>
    </row>
    <row r="29" spans="1:15" s="167" customFormat="1" ht="16.95" customHeight="1" x14ac:dyDescent="0.3">
      <c r="A29" s="554">
        <v>28</v>
      </c>
      <c r="B29" s="416" t="s">
        <v>103</v>
      </c>
      <c r="C29" s="243">
        <v>30</v>
      </c>
      <c r="D29" s="675">
        <f>'Het totale gemiddelde'!F28</f>
        <v>0.26470588235294118</v>
      </c>
      <c r="E29" s="578">
        <f>SUM(D29*C29)</f>
        <v>7.9411764705882355</v>
      </c>
      <c r="F29" s="676">
        <f>'Het totale gemiddelde'!G28</f>
        <v>7.9411764705882355</v>
      </c>
      <c r="G29" s="254"/>
      <c r="H29" s="254"/>
      <c r="I29" s="254"/>
      <c r="J29" s="254"/>
      <c r="K29" s="386">
        <v>8</v>
      </c>
      <c r="L29" s="385">
        <v>10</v>
      </c>
      <c r="M29" s="577">
        <v>8</v>
      </c>
      <c r="N29" s="677">
        <f>SUM(G29:M29)/3</f>
        <v>8.6666666666666661</v>
      </c>
      <c r="O29" s="688">
        <f>M29</f>
        <v>8</v>
      </c>
    </row>
    <row r="30" spans="1:15" s="167" customFormat="1" ht="16.95" customHeight="1" x14ac:dyDescent="0.3">
      <c r="A30" s="554">
        <v>29</v>
      </c>
      <c r="B30" s="416" t="s">
        <v>108</v>
      </c>
      <c r="C30" s="243">
        <v>30</v>
      </c>
      <c r="D30" s="675">
        <f>'Het totale gemiddelde'!F39</f>
        <v>0.25185185185185183</v>
      </c>
      <c r="E30" s="578">
        <f>SUM(D30*C30)</f>
        <v>7.5555555555555545</v>
      </c>
      <c r="F30" s="676">
        <f>'Het totale gemiddelde'!G39</f>
        <v>7.5555555555555545</v>
      </c>
      <c r="G30" s="254"/>
      <c r="H30" s="254"/>
      <c r="I30" s="244"/>
      <c r="J30" s="244"/>
      <c r="K30" s="386">
        <v>7</v>
      </c>
      <c r="L30" s="385">
        <v>7</v>
      </c>
      <c r="M30" s="577">
        <v>8</v>
      </c>
      <c r="N30" s="677">
        <f>SUM(G30:M30)/3</f>
        <v>7.333333333333333</v>
      </c>
      <c r="O30" s="688">
        <f>M30</f>
        <v>8</v>
      </c>
    </row>
    <row r="31" spans="1:15" s="167" customFormat="1" ht="16.95" customHeight="1" x14ac:dyDescent="0.3">
      <c r="A31" s="554">
        <v>30</v>
      </c>
      <c r="B31" s="416" t="s">
        <v>172</v>
      </c>
      <c r="C31" s="243">
        <v>30</v>
      </c>
      <c r="D31" s="675">
        <f>'Het totale gemiddelde'!F35</f>
        <v>0.26415094339622641</v>
      </c>
      <c r="E31" s="578">
        <f>SUM(D31*C31)</f>
        <v>7.9245283018867925</v>
      </c>
      <c r="F31" s="676">
        <f>'Het totale gemiddelde'!G35</f>
        <v>7.9245283018867925</v>
      </c>
      <c r="G31" s="244"/>
      <c r="H31" s="244"/>
      <c r="I31" s="244"/>
      <c r="J31" s="244"/>
      <c r="K31" s="386"/>
      <c r="L31" s="385">
        <v>7</v>
      </c>
      <c r="M31" s="577">
        <v>8</v>
      </c>
      <c r="N31" s="677">
        <f>SUM(G31:M31)/2</f>
        <v>7.5</v>
      </c>
      <c r="O31" s="688">
        <f>M31</f>
        <v>8</v>
      </c>
    </row>
    <row r="32" spans="1:15" s="167" customFormat="1" ht="16.95" customHeight="1" x14ac:dyDescent="0.3">
      <c r="A32" s="554">
        <v>31</v>
      </c>
      <c r="B32" s="416" t="s">
        <v>98</v>
      </c>
      <c r="C32" s="243">
        <v>30</v>
      </c>
      <c r="D32" s="675"/>
      <c r="E32" s="578"/>
      <c r="F32" s="676"/>
      <c r="G32" s="244">
        <v>9</v>
      </c>
      <c r="H32" s="244">
        <v>9</v>
      </c>
      <c r="I32" s="244">
        <v>9</v>
      </c>
      <c r="J32" s="244">
        <v>9</v>
      </c>
      <c r="K32" s="386">
        <v>7</v>
      </c>
      <c r="L32" s="385"/>
      <c r="M32" s="577"/>
      <c r="N32" s="677">
        <f>SUM(G32:M32)/5</f>
        <v>8.6</v>
      </c>
      <c r="O32" s="688">
        <v>8</v>
      </c>
    </row>
    <row r="33" spans="1:15" s="167" customFormat="1" ht="16.95" customHeight="1" x14ac:dyDescent="0.3">
      <c r="A33" s="554">
        <v>32</v>
      </c>
      <c r="B33" s="416" t="s">
        <v>97</v>
      </c>
      <c r="C33" s="243">
        <v>30</v>
      </c>
      <c r="D33" s="675">
        <f>'Het totale gemiddelde'!F29</f>
        <v>0.22929936305732485</v>
      </c>
      <c r="E33" s="578">
        <f>SUM(D33*C33)</f>
        <v>6.8789808917197455</v>
      </c>
      <c r="F33" s="676">
        <f>'Het totale gemiddelde'!G29</f>
        <v>6.8789808917197455</v>
      </c>
      <c r="G33" s="244">
        <v>10</v>
      </c>
      <c r="H33" s="244">
        <v>10</v>
      </c>
      <c r="I33" s="244">
        <v>10</v>
      </c>
      <c r="J33" s="244">
        <v>8</v>
      </c>
      <c r="K33" s="386">
        <v>9</v>
      </c>
      <c r="L33" s="385">
        <v>9</v>
      </c>
      <c r="M33" s="577">
        <v>7</v>
      </c>
      <c r="N33" s="677">
        <f>SUM(G33:M33)/7</f>
        <v>9</v>
      </c>
      <c r="O33" s="688">
        <f>M33</f>
        <v>7</v>
      </c>
    </row>
    <row r="34" spans="1:15" s="167" customFormat="1" ht="16.95" customHeight="1" x14ac:dyDescent="0.3">
      <c r="A34" s="554">
        <v>33</v>
      </c>
      <c r="B34" s="416" t="s">
        <v>104</v>
      </c>
      <c r="C34" s="243">
        <v>30</v>
      </c>
      <c r="D34" s="675">
        <f>'Het totale gemiddelde'!F31</f>
        <v>0.21782178217821782</v>
      </c>
      <c r="E34" s="578">
        <f>SUM(D34*C34)</f>
        <v>6.5346534653465342</v>
      </c>
      <c r="F34" s="676">
        <f>'Het totale gemiddelde'!G31</f>
        <v>6.5346534653465342</v>
      </c>
      <c r="G34" s="254"/>
      <c r="H34" s="254"/>
      <c r="I34" s="254"/>
      <c r="J34" s="254"/>
      <c r="K34" s="386">
        <v>7</v>
      </c>
      <c r="L34" s="385">
        <v>9</v>
      </c>
      <c r="M34" s="577">
        <v>7</v>
      </c>
      <c r="N34" s="677">
        <f>SUM(G34:M34)/3</f>
        <v>7.666666666666667</v>
      </c>
      <c r="O34" s="688">
        <f>M34</f>
        <v>7</v>
      </c>
    </row>
    <row r="35" spans="1:15" s="167" customFormat="1" ht="16.95" customHeight="1" x14ac:dyDescent="0.3">
      <c r="A35" s="554">
        <v>34</v>
      </c>
      <c r="B35" s="416" t="s">
        <v>166</v>
      </c>
      <c r="C35" s="243">
        <v>30</v>
      </c>
      <c r="D35" s="675">
        <f>'Het totale gemiddelde'!F32</f>
        <v>0.22</v>
      </c>
      <c r="E35" s="578">
        <f>SUM(D35*C35)</f>
        <v>6.6</v>
      </c>
      <c r="F35" s="676">
        <f>'Het totale gemiddelde'!G32</f>
        <v>6.6</v>
      </c>
      <c r="G35" s="244"/>
      <c r="H35" s="244"/>
      <c r="I35" s="244"/>
      <c r="J35" s="244"/>
      <c r="K35" s="244"/>
      <c r="L35" s="385">
        <v>9</v>
      </c>
      <c r="M35" s="577">
        <v>7</v>
      </c>
      <c r="N35" s="677">
        <f>SUM(G35:M35)/2</f>
        <v>8</v>
      </c>
      <c r="O35" s="688">
        <f>M35</f>
        <v>7</v>
      </c>
    </row>
    <row r="36" spans="1:15" s="167" customFormat="1" ht="16.95" customHeight="1" x14ac:dyDescent="0.3">
      <c r="A36" s="554">
        <v>35</v>
      </c>
      <c r="B36" s="416" t="s">
        <v>173</v>
      </c>
      <c r="C36" s="243">
        <v>30</v>
      </c>
      <c r="D36" s="675">
        <f>'Het totale gemiddelde'!F34</f>
        <v>0.24528301886792453</v>
      </c>
      <c r="E36" s="578">
        <f>SUM(D36*C36)</f>
        <v>7.3584905660377355</v>
      </c>
      <c r="F36" s="676">
        <f>'Het totale gemiddelde'!G34</f>
        <v>7.3584905660377355</v>
      </c>
      <c r="G36" s="244"/>
      <c r="H36" s="244"/>
      <c r="I36" s="244"/>
      <c r="J36" s="386"/>
      <c r="K36" s="385"/>
      <c r="L36" s="577">
        <v>8</v>
      </c>
      <c r="M36" s="577">
        <v>7</v>
      </c>
      <c r="N36" s="677">
        <f>SUM(G36:M36)/2</f>
        <v>7.5</v>
      </c>
      <c r="O36" s="688">
        <f>M36</f>
        <v>7</v>
      </c>
    </row>
    <row r="37" spans="1:15" s="167" customFormat="1" ht="16.95" customHeight="1" x14ac:dyDescent="0.3">
      <c r="A37" s="554">
        <v>36</v>
      </c>
      <c r="B37" s="416" t="s">
        <v>167</v>
      </c>
      <c r="C37" s="243">
        <v>30</v>
      </c>
      <c r="D37" s="675">
        <f>'Het totale gemiddelde'!F42</f>
        <v>0.21794871794871795</v>
      </c>
      <c r="E37" s="578">
        <f>SUM(D37*C37)</f>
        <v>6.5384615384615383</v>
      </c>
      <c r="F37" s="676">
        <f>'Het totale gemiddelde'!G42</f>
        <v>6.5384615384615383</v>
      </c>
      <c r="G37" s="244"/>
      <c r="H37" s="244"/>
      <c r="I37" s="244"/>
      <c r="J37" s="244"/>
      <c r="K37" s="386"/>
      <c r="L37" s="385">
        <v>7</v>
      </c>
      <c r="M37" s="577">
        <v>7</v>
      </c>
      <c r="N37" s="677">
        <f>SUM(G37:M37)/2</f>
        <v>7</v>
      </c>
      <c r="O37" s="688">
        <f>M37</f>
        <v>7</v>
      </c>
    </row>
    <row r="38" spans="1:15" s="167" customFormat="1" ht="16.95" customHeight="1" x14ac:dyDescent="0.3">
      <c r="A38" s="554">
        <v>37</v>
      </c>
      <c r="B38" s="416" t="s">
        <v>95</v>
      </c>
      <c r="C38" s="243">
        <v>30</v>
      </c>
      <c r="D38" s="675">
        <f>'Het totale gemiddelde'!F36</f>
        <v>0.20481927710843373</v>
      </c>
      <c r="E38" s="578">
        <f>SUM(D38*C38)</f>
        <v>6.1445783132530121</v>
      </c>
      <c r="F38" s="676">
        <f>'Het totale gemiddelde'!G36</f>
        <v>6.1445783132530121</v>
      </c>
      <c r="G38" s="254"/>
      <c r="H38" s="244">
        <v>7</v>
      </c>
      <c r="I38" s="254"/>
      <c r="J38" s="244">
        <v>8</v>
      </c>
      <c r="K38" s="386">
        <v>7</v>
      </c>
      <c r="L38" s="385">
        <v>7</v>
      </c>
      <c r="M38" s="577">
        <v>6</v>
      </c>
      <c r="N38" s="677">
        <f>SUM(G38:M38)/5</f>
        <v>7</v>
      </c>
      <c r="O38" s="688">
        <v>7</v>
      </c>
    </row>
    <row r="39" spans="1:15" s="167" customFormat="1" ht="16.95" customHeight="1" x14ac:dyDescent="0.3">
      <c r="A39" s="554">
        <v>38</v>
      </c>
      <c r="B39" s="416" t="s">
        <v>168</v>
      </c>
      <c r="C39" s="243">
        <v>30</v>
      </c>
      <c r="D39" s="675">
        <f>'Het totale gemiddelde'!F43</f>
        <v>0.19444444444444445</v>
      </c>
      <c r="E39" s="578">
        <f>SUM(D39*C39)</f>
        <v>5.833333333333333</v>
      </c>
      <c r="F39" s="676">
        <f>'Het totale gemiddelde'!G43</f>
        <v>5.833333333333333</v>
      </c>
      <c r="G39" s="254"/>
      <c r="H39" s="254"/>
      <c r="I39" s="254"/>
      <c r="J39" s="254"/>
      <c r="K39" s="386"/>
      <c r="L39" s="385">
        <v>7</v>
      </c>
      <c r="M39" s="577">
        <f>F39</f>
        <v>5.833333333333333</v>
      </c>
      <c r="N39" s="677">
        <f>SUM(G39:M39)/2</f>
        <v>6.4166666666666661</v>
      </c>
      <c r="O39" s="688">
        <v>7</v>
      </c>
    </row>
    <row r="40" spans="1:15" s="167" customFormat="1" ht="16.95" customHeight="1" x14ac:dyDescent="0.3">
      <c r="A40" s="554">
        <v>39</v>
      </c>
      <c r="B40" s="416" t="s">
        <v>133</v>
      </c>
      <c r="C40" s="243">
        <v>30</v>
      </c>
      <c r="D40" s="675">
        <f>'Het totale gemiddelde'!F33</f>
        <v>0.15841584158415842</v>
      </c>
      <c r="E40" s="578">
        <f>SUM(D40*C40)</f>
        <v>4.7524752475247523</v>
      </c>
      <c r="F40" s="676">
        <f>'Het totale gemiddelde'!G33</f>
        <v>4.7524752475247523</v>
      </c>
      <c r="G40" s="244"/>
      <c r="H40" s="244"/>
      <c r="I40" s="244"/>
      <c r="J40" s="244"/>
      <c r="K40" s="386">
        <v>8</v>
      </c>
      <c r="L40" s="385">
        <v>8</v>
      </c>
      <c r="M40" s="577">
        <v>5</v>
      </c>
      <c r="N40" s="677">
        <f>SUM(G40:M40)/3</f>
        <v>7</v>
      </c>
      <c r="O40" s="688">
        <v>7</v>
      </c>
    </row>
    <row r="41" spans="1:15" s="167" customFormat="1" ht="16.95" customHeight="1" x14ac:dyDescent="0.3">
      <c r="A41" s="554">
        <v>40</v>
      </c>
      <c r="B41" s="416" t="s">
        <v>99</v>
      </c>
      <c r="C41" s="243">
        <v>30</v>
      </c>
      <c r="D41" s="675">
        <f>'Het totale gemiddelde'!F37</f>
        <v>0.16049382716049382</v>
      </c>
      <c r="E41" s="578">
        <f>SUM(D41*C41)</f>
        <v>4.8148148148148149</v>
      </c>
      <c r="F41" s="676">
        <f>'Het totale gemiddelde'!G37</f>
        <v>4.8148148148148149</v>
      </c>
      <c r="G41" s="244"/>
      <c r="H41" s="244"/>
      <c r="I41" s="244"/>
      <c r="J41" s="244"/>
      <c r="K41" s="386">
        <v>7</v>
      </c>
      <c r="L41" s="385">
        <v>7</v>
      </c>
      <c r="M41" s="577">
        <v>5</v>
      </c>
      <c r="N41" s="677">
        <f>SUM(G41:M41)/3</f>
        <v>6.333333333333333</v>
      </c>
      <c r="O41" s="688">
        <v>7</v>
      </c>
    </row>
    <row r="42" spans="1:15" s="167" customFormat="1" ht="16.95" customHeight="1" x14ac:dyDescent="0.3">
      <c r="A42" s="554">
        <v>41</v>
      </c>
      <c r="B42" s="416" t="s">
        <v>88</v>
      </c>
      <c r="C42" s="243">
        <v>30</v>
      </c>
      <c r="D42" s="675">
        <f>'Het totale gemiddelde'!F40</f>
        <v>0.15217391304347827</v>
      </c>
      <c r="E42" s="578">
        <f>SUM(D42*C42)</f>
        <v>4.5652173913043477</v>
      </c>
      <c r="F42" s="676">
        <f>'Het totale gemiddelde'!G40</f>
        <v>4.5652173913043477</v>
      </c>
      <c r="G42" s="244">
        <v>7</v>
      </c>
      <c r="H42" s="244">
        <v>7</v>
      </c>
      <c r="I42" s="244">
        <v>7</v>
      </c>
      <c r="J42" s="244">
        <v>7</v>
      </c>
      <c r="K42" s="386">
        <v>7</v>
      </c>
      <c r="L42" s="385">
        <v>7</v>
      </c>
      <c r="M42" s="577">
        <v>5</v>
      </c>
      <c r="N42" s="677">
        <f>SUM(G42:M42)/7</f>
        <v>6.7142857142857144</v>
      </c>
      <c r="O42" s="688">
        <v>7</v>
      </c>
    </row>
    <row r="43" spans="1:15" s="167" customFormat="1" ht="16.95" customHeight="1" x14ac:dyDescent="0.3">
      <c r="A43" s="554">
        <v>42</v>
      </c>
      <c r="B43" s="416" t="s">
        <v>96</v>
      </c>
      <c r="C43" s="243">
        <v>30</v>
      </c>
      <c r="D43" s="675">
        <f>'Het totale gemiddelde'!F38</f>
        <v>0.14432989690721648</v>
      </c>
      <c r="E43" s="578">
        <f>SUM(D43*C43)</f>
        <v>4.3298969072164946</v>
      </c>
      <c r="F43" s="676">
        <f>'Het totale gemiddelde'!G38</f>
        <v>4.3298969072164946</v>
      </c>
      <c r="G43" s="244"/>
      <c r="H43" s="244"/>
      <c r="I43" s="244"/>
      <c r="J43" s="244"/>
      <c r="K43" s="386">
        <v>7</v>
      </c>
      <c r="L43" s="385">
        <v>7</v>
      </c>
      <c r="M43" s="577">
        <f>F43</f>
        <v>4.3298969072164946</v>
      </c>
      <c r="N43" s="677">
        <f>SUM(G43:M43)/3</f>
        <v>6.1099656357388312</v>
      </c>
      <c r="O43" s="688">
        <v>7</v>
      </c>
    </row>
    <row r="44" spans="1:15" s="167" customFormat="1" ht="16.95" customHeight="1" x14ac:dyDescent="0.3">
      <c r="A44" s="554">
        <v>43</v>
      </c>
      <c r="B44" s="416" t="s">
        <v>170</v>
      </c>
      <c r="C44" s="243">
        <v>30</v>
      </c>
      <c r="D44" s="675">
        <f>'Het totale gemiddelde'!F41</f>
        <v>4.807692307692308E-2</v>
      </c>
      <c r="E44" s="578">
        <f>SUM(D44*C44)</f>
        <v>1.4423076923076923</v>
      </c>
      <c r="F44" s="676">
        <f>'Het totale gemiddelde'!G41</f>
        <v>1.4423076923076923</v>
      </c>
      <c r="G44" s="254"/>
      <c r="H44" s="254"/>
      <c r="I44" s="254"/>
      <c r="J44" s="254"/>
      <c r="K44" s="386"/>
      <c r="L44" s="385">
        <v>7</v>
      </c>
      <c r="M44" s="577">
        <v>1</v>
      </c>
      <c r="N44" s="677">
        <f>SUM(G44:M44)/2</f>
        <v>4</v>
      </c>
      <c r="O44" s="688">
        <v>7</v>
      </c>
    </row>
    <row r="45" spans="1:15" s="167" customFormat="1" ht="16.95" customHeight="1" x14ac:dyDescent="0.3">
      <c r="A45" s="678"/>
      <c r="B45" s="678"/>
      <c r="C45" s="678"/>
      <c r="D45" s="678"/>
      <c r="E45" s="678"/>
      <c r="F45" s="678"/>
      <c r="G45" s="678"/>
      <c r="H45" s="678"/>
      <c r="I45" s="678"/>
      <c r="J45" s="678"/>
      <c r="K45" s="678"/>
      <c r="L45" s="678"/>
      <c r="M45" s="678"/>
      <c r="N45" s="678"/>
      <c r="O45" s="679"/>
    </row>
    <row r="46" spans="1:15" s="167" customFormat="1" ht="16.95" customHeight="1" x14ac:dyDescent="0.3">
      <c r="A46" s="678"/>
      <c r="B46" s="678"/>
      <c r="C46" s="678"/>
      <c r="D46" s="678"/>
      <c r="E46" s="678"/>
      <c r="F46" s="678"/>
      <c r="G46" s="678"/>
      <c r="H46" s="678"/>
      <c r="I46" s="678"/>
      <c r="J46" s="678"/>
      <c r="K46" s="678"/>
      <c r="L46" s="678"/>
      <c r="M46" s="678"/>
      <c r="N46" s="678"/>
      <c r="O46" s="679"/>
    </row>
    <row r="47" spans="1:15" x14ac:dyDescent="0.3">
      <c r="A47" s="201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6"/>
    </row>
    <row r="48" spans="1:15" x14ac:dyDescent="0.3">
      <c r="A48" s="201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6"/>
    </row>
    <row r="49" spans="1:15" x14ac:dyDescent="0.3">
      <c r="A49" s="201"/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6"/>
    </row>
    <row r="50" spans="1:15" ht="15.6" x14ac:dyDescent="0.3">
      <c r="B50" s="201"/>
      <c r="C50" s="207"/>
      <c r="D50" s="387"/>
      <c r="E50" s="366"/>
      <c r="F50" s="207"/>
      <c r="G50" s="240"/>
      <c r="H50" s="208"/>
      <c r="I50" s="208"/>
      <c r="J50" s="208"/>
      <c r="K50" s="208"/>
      <c r="L50" s="208"/>
      <c r="M50" s="208"/>
      <c r="N50" s="208"/>
    </row>
    <row r="51" spans="1:15" ht="15.6" x14ac:dyDescent="0.3">
      <c r="B51" s="201"/>
      <c r="C51" s="207"/>
      <c r="D51" s="387"/>
      <c r="E51" s="366"/>
      <c r="F51" s="207"/>
      <c r="G51" s="240"/>
      <c r="H51" s="208"/>
      <c r="I51" s="208"/>
      <c r="J51" s="208"/>
      <c r="K51" s="208"/>
      <c r="L51" s="208"/>
      <c r="M51" s="208"/>
      <c r="N51" s="208"/>
    </row>
    <row r="52" spans="1:15" ht="15.6" x14ac:dyDescent="0.3">
      <c r="B52" s="201"/>
      <c r="C52" s="207"/>
      <c r="D52" s="387"/>
      <c r="E52" s="366"/>
      <c r="F52" s="207"/>
      <c r="G52" s="240"/>
      <c r="H52" s="208"/>
      <c r="I52" s="208"/>
      <c r="J52" s="208"/>
      <c r="K52" s="208"/>
      <c r="L52" s="208"/>
      <c r="M52" s="208"/>
      <c r="N52" s="208"/>
    </row>
    <row r="53" spans="1:15" ht="15.6" x14ac:dyDescent="0.3">
      <c r="B53" s="201"/>
      <c r="C53" s="207"/>
      <c r="D53" s="387"/>
      <c r="E53" s="366"/>
      <c r="F53" s="207"/>
      <c r="G53" s="240"/>
      <c r="H53" s="208"/>
      <c r="I53" s="208"/>
      <c r="J53" s="208"/>
      <c r="K53" s="208"/>
      <c r="L53" s="208"/>
      <c r="M53" s="208"/>
      <c r="N53" s="208"/>
    </row>
    <row r="54" spans="1:15" ht="15.6" x14ac:dyDescent="0.3">
      <c r="B54" s="201"/>
      <c r="C54" s="207"/>
      <c r="D54" s="387"/>
      <c r="E54" s="366"/>
      <c r="F54" s="207"/>
      <c r="G54" s="240"/>
      <c r="H54" s="208"/>
      <c r="I54" s="208"/>
      <c r="J54" s="208"/>
      <c r="K54" s="208"/>
      <c r="L54" s="208"/>
      <c r="M54" s="208"/>
      <c r="N54" s="208"/>
    </row>
    <row r="55" spans="1:15" ht="15.6" x14ac:dyDescent="0.3">
      <c r="B55" s="201"/>
      <c r="C55" s="207"/>
      <c r="D55" s="387"/>
      <c r="E55" s="366"/>
      <c r="F55" s="207"/>
      <c r="G55" s="240"/>
      <c r="H55" s="208"/>
      <c r="I55" s="208"/>
      <c r="J55" s="208"/>
      <c r="K55" s="208"/>
      <c r="L55" s="208"/>
      <c r="M55" s="208"/>
      <c r="N55" s="208"/>
    </row>
    <row r="56" spans="1:15" ht="15.6" x14ac:dyDescent="0.3">
      <c r="B56" s="201"/>
      <c r="C56" s="207"/>
      <c r="D56" s="387"/>
      <c r="E56" s="366"/>
      <c r="F56" s="207"/>
      <c r="G56" s="240"/>
      <c r="H56" s="208"/>
      <c r="I56" s="208"/>
      <c r="J56" s="208"/>
      <c r="K56" s="208"/>
      <c r="L56" s="208"/>
      <c r="M56" s="208"/>
      <c r="N56" s="208"/>
    </row>
    <row r="57" spans="1:15" ht="15.6" x14ac:dyDescent="0.3">
      <c r="B57" s="201"/>
      <c r="C57" s="207"/>
      <c r="D57" s="387"/>
      <c r="E57" s="366"/>
      <c r="F57" s="207"/>
      <c r="G57" s="240"/>
      <c r="H57" s="208"/>
      <c r="I57" s="208"/>
      <c r="J57" s="208"/>
      <c r="K57" s="208"/>
      <c r="L57" s="208"/>
      <c r="M57" s="208"/>
      <c r="N57" s="208"/>
    </row>
    <row r="58" spans="1:15" ht="15.6" x14ac:dyDescent="0.3">
      <c r="B58" s="201"/>
      <c r="C58" s="207"/>
      <c r="D58" s="387"/>
      <c r="E58" s="366"/>
      <c r="F58" s="207"/>
      <c r="G58" s="240"/>
      <c r="H58" s="208"/>
      <c r="I58" s="208"/>
      <c r="J58" s="208"/>
      <c r="K58" s="208"/>
      <c r="L58" s="208"/>
      <c r="M58" s="208"/>
      <c r="N58" s="208"/>
    </row>
    <row r="59" spans="1:15" ht="15.6" x14ac:dyDescent="0.3">
      <c r="B59" s="17"/>
      <c r="C59" s="207"/>
      <c r="D59" s="387"/>
      <c r="E59" s="366"/>
      <c r="F59" s="207"/>
      <c r="G59" s="240"/>
      <c r="H59" s="208"/>
      <c r="I59" s="208"/>
      <c r="J59" s="208"/>
      <c r="K59" s="208"/>
      <c r="L59" s="208"/>
      <c r="M59" s="208"/>
      <c r="N59" s="208"/>
    </row>
    <row r="60" spans="1:15" ht="15.6" x14ac:dyDescent="0.3">
      <c r="B60" s="17"/>
      <c r="C60" s="207"/>
      <c r="D60" s="387"/>
      <c r="E60" s="366"/>
      <c r="F60" s="207"/>
      <c r="G60" s="240"/>
      <c r="H60" s="208"/>
      <c r="I60" s="208"/>
      <c r="J60" s="208"/>
      <c r="K60" s="208"/>
      <c r="L60" s="208"/>
      <c r="M60" s="208"/>
      <c r="N60" s="208"/>
    </row>
    <row r="61" spans="1:15" ht="15.6" x14ac:dyDescent="0.3">
      <c r="B61" s="17"/>
      <c r="C61" s="207"/>
      <c r="D61" s="387"/>
      <c r="E61" s="366"/>
      <c r="F61" s="207"/>
      <c r="G61" s="240"/>
      <c r="H61" s="208"/>
      <c r="I61" s="208"/>
      <c r="J61" s="208"/>
      <c r="K61" s="208"/>
      <c r="L61" s="208"/>
      <c r="M61" s="208"/>
      <c r="N61" s="208"/>
    </row>
    <row r="62" spans="1:15" ht="15.6" x14ac:dyDescent="0.3">
      <c r="B62" s="17"/>
      <c r="C62" s="207"/>
      <c r="D62" s="387"/>
      <c r="E62" s="366"/>
      <c r="F62" s="207"/>
      <c r="G62" s="240"/>
      <c r="H62" s="208"/>
      <c r="I62" s="208"/>
      <c r="J62" s="208"/>
      <c r="K62" s="208"/>
      <c r="L62" s="208"/>
      <c r="M62" s="208"/>
      <c r="N62" s="208"/>
    </row>
    <row r="63" spans="1:15" ht="15.6" x14ac:dyDescent="0.3">
      <c r="B63" s="17"/>
      <c r="C63" s="207"/>
      <c r="D63" s="387"/>
      <c r="E63" s="366"/>
      <c r="F63" s="207"/>
      <c r="G63" s="240"/>
      <c r="H63" s="208"/>
      <c r="I63" s="208"/>
      <c r="J63" s="208"/>
      <c r="K63" s="208"/>
      <c r="L63" s="208"/>
      <c r="M63" s="208"/>
      <c r="N63" s="208"/>
    </row>
    <row r="64" spans="1:15" ht="15.6" x14ac:dyDescent="0.3">
      <c r="B64" s="17"/>
      <c r="C64" s="207"/>
      <c r="D64" s="387"/>
      <c r="E64" s="366"/>
      <c r="F64" s="207"/>
      <c r="G64" s="240"/>
      <c r="H64" s="208"/>
      <c r="I64" s="208"/>
      <c r="J64" s="208"/>
      <c r="K64" s="208"/>
      <c r="L64" s="208"/>
      <c r="M64" s="208"/>
      <c r="N64" s="208"/>
    </row>
    <row r="65" spans="2:14" ht="15.6" x14ac:dyDescent="0.3">
      <c r="B65" s="17"/>
      <c r="C65" s="207"/>
      <c r="D65" s="387"/>
      <c r="E65" s="366"/>
      <c r="F65" s="207"/>
      <c r="G65" s="240"/>
      <c r="H65" s="208"/>
      <c r="I65" s="208"/>
      <c r="J65" s="208"/>
      <c r="K65" s="208"/>
      <c r="L65" s="208"/>
      <c r="M65" s="208"/>
      <c r="N65" s="208"/>
    </row>
    <row r="66" spans="2:14" ht="15.6" x14ac:dyDescent="0.3">
      <c r="B66" s="17"/>
      <c r="C66" s="207"/>
      <c r="D66" s="387"/>
      <c r="E66" s="366"/>
      <c r="F66" s="207"/>
      <c r="G66" s="240"/>
      <c r="H66" s="208"/>
      <c r="I66" s="208"/>
      <c r="J66" s="208"/>
      <c r="K66" s="208"/>
      <c r="L66" s="208"/>
      <c r="M66" s="208"/>
      <c r="N66" s="208"/>
    </row>
    <row r="67" spans="2:14" ht="15.6" x14ac:dyDescent="0.3">
      <c r="B67" s="17"/>
      <c r="C67" s="207"/>
      <c r="D67" s="387"/>
      <c r="E67" s="366"/>
      <c r="F67" s="207"/>
      <c r="G67" s="240"/>
      <c r="H67" s="208"/>
      <c r="I67" s="208"/>
      <c r="J67" s="208"/>
      <c r="K67" s="208"/>
      <c r="L67" s="208"/>
      <c r="M67" s="208"/>
      <c r="N67" s="208"/>
    </row>
    <row r="68" spans="2:14" ht="15.6" x14ac:dyDescent="0.3">
      <c r="B68" s="17"/>
      <c r="C68" s="207"/>
      <c r="D68" s="387"/>
      <c r="E68" s="366"/>
      <c r="F68" s="207"/>
      <c r="G68" s="240"/>
      <c r="H68" s="208"/>
      <c r="I68" s="208"/>
      <c r="J68" s="208"/>
      <c r="K68" s="208"/>
      <c r="L68" s="208"/>
      <c r="M68" s="208"/>
      <c r="N68" s="208"/>
    </row>
    <row r="69" spans="2:14" ht="15.6" x14ac:dyDescent="0.3">
      <c r="B69" s="17"/>
      <c r="C69" s="207"/>
      <c r="D69" s="387"/>
      <c r="E69" s="366"/>
      <c r="F69" s="207"/>
      <c r="G69" s="240"/>
      <c r="H69" s="208"/>
      <c r="I69" s="208"/>
      <c r="J69" s="208"/>
      <c r="K69" s="208"/>
      <c r="L69" s="208"/>
      <c r="M69" s="208"/>
      <c r="N69" s="208"/>
    </row>
    <row r="70" spans="2:14" ht="15.6" x14ac:dyDescent="0.3">
      <c r="B70" s="17"/>
      <c r="C70" s="207"/>
      <c r="D70" s="387"/>
      <c r="E70" s="366"/>
      <c r="F70" s="207"/>
      <c r="G70" s="240"/>
      <c r="H70" s="208"/>
      <c r="I70" s="208"/>
      <c r="J70" s="208"/>
      <c r="K70" s="208"/>
      <c r="L70" s="208"/>
      <c r="M70" s="208"/>
      <c r="N70" s="208"/>
    </row>
    <row r="71" spans="2:14" ht="15.6" x14ac:dyDescent="0.3">
      <c r="B71" s="17"/>
      <c r="C71" s="207"/>
      <c r="D71" s="387"/>
      <c r="E71" s="366"/>
      <c r="F71" s="207"/>
      <c r="G71" s="240"/>
      <c r="H71" s="208"/>
      <c r="I71" s="208"/>
      <c r="J71" s="208"/>
      <c r="K71" s="208"/>
      <c r="L71" s="208"/>
      <c r="M71" s="208"/>
      <c r="N71" s="208"/>
    </row>
    <row r="72" spans="2:14" ht="15.6" x14ac:dyDescent="0.3">
      <c r="B72" s="17"/>
      <c r="C72" s="207"/>
      <c r="D72" s="387"/>
      <c r="E72" s="366"/>
      <c r="F72" s="207"/>
      <c r="G72" s="240"/>
      <c r="H72" s="208"/>
      <c r="I72" s="208"/>
      <c r="J72" s="208"/>
      <c r="K72" s="208"/>
      <c r="L72" s="208"/>
      <c r="M72" s="208"/>
      <c r="N72" s="208"/>
    </row>
    <row r="73" spans="2:14" ht="15.6" x14ac:dyDescent="0.3">
      <c r="B73" s="17"/>
      <c r="C73" s="207"/>
      <c r="D73" s="387"/>
      <c r="E73" s="366"/>
      <c r="F73" s="207"/>
      <c r="G73" s="240"/>
      <c r="H73" s="208"/>
      <c r="I73" s="208"/>
      <c r="J73" s="208"/>
      <c r="K73" s="208"/>
      <c r="L73" s="208"/>
      <c r="M73" s="208"/>
      <c r="N73" s="208"/>
    </row>
    <row r="74" spans="2:14" ht="15.6" x14ac:dyDescent="0.3">
      <c r="B74" s="17"/>
      <c r="C74" s="207"/>
      <c r="D74" s="387"/>
      <c r="E74" s="366"/>
      <c r="F74" s="207"/>
      <c r="G74" s="240"/>
      <c r="H74" s="208"/>
      <c r="I74" s="208"/>
      <c r="J74" s="208"/>
      <c r="K74" s="208"/>
      <c r="L74" s="208"/>
      <c r="M74" s="208"/>
      <c r="N74" s="208"/>
    </row>
    <row r="75" spans="2:14" x14ac:dyDescent="0.3">
      <c r="B75" s="17"/>
      <c r="C75" s="17"/>
      <c r="D75" s="388"/>
      <c r="E75" s="367"/>
      <c r="F75" s="17"/>
      <c r="G75" s="241"/>
      <c r="H75" s="209"/>
      <c r="I75" s="209"/>
      <c r="J75" s="209"/>
      <c r="K75" s="209"/>
      <c r="L75" s="209"/>
      <c r="M75" s="209"/>
      <c r="N75" s="209"/>
    </row>
    <row r="76" spans="2:14" x14ac:dyDescent="0.3">
      <c r="B76" s="17"/>
      <c r="C76" s="17"/>
      <c r="D76" s="388"/>
      <c r="E76" s="367"/>
      <c r="F76" s="17"/>
      <c r="G76" s="241"/>
      <c r="H76" s="209"/>
      <c r="I76" s="209"/>
      <c r="J76" s="209"/>
      <c r="K76" s="209"/>
      <c r="L76" s="209"/>
      <c r="M76" s="209"/>
      <c r="N76" s="209"/>
    </row>
    <row r="77" spans="2:14" x14ac:dyDescent="0.3">
      <c r="B77" s="17"/>
      <c r="C77" s="17"/>
      <c r="D77" s="388"/>
      <c r="E77" s="367"/>
      <c r="F77" s="17"/>
      <c r="G77" s="241"/>
      <c r="H77" s="209"/>
      <c r="I77" s="209"/>
      <c r="J77" s="209"/>
      <c r="K77" s="209"/>
      <c r="L77" s="209"/>
      <c r="M77" s="209"/>
      <c r="N77" s="209"/>
    </row>
    <row r="78" spans="2:14" x14ac:dyDescent="0.3">
      <c r="B78" s="17"/>
      <c r="C78" s="17"/>
      <c r="D78" s="388"/>
      <c r="E78" s="367"/>
      <c r="F78" s="17"/>
      <c r="G78" s="241"/>
      <c r="H78" s="209"/>
      <c r="I78" s="209"/>
      <c r="J78" s="209"/>
      <c r="K78" s="209"/>
      <c r="L78" s="209"/>
      <c r="M78" s="209"/>
      <c r="N78" s="209"/>
    </row>
    <row r="79" spans="2:14" x14ac:dyDescent="0.3">
      <c r="B79" s="17"/>
      <c r="C79" s="17"/>
      <c r="D79" s="388"/>
      <c r="E79" s="367"/>
      <c r="F79" s="17"/>
      <c r="G79" s="241"/>
      <c r="H79" s="209"/>
      <c r="I79" s="209"/>
      <c r="J79" s="209"/>
      <c r="K79" s="209"/>
      <c r="L79" s="209"/>
      <c r="M79" s="209"/>
      <c r="N79" s="209"/>
    </row>
    <row r="80" spans="2:14" x14ac:dyDescent="0.3">
      <c r="B80" s="17"/>
      <c r="C80" s="17"/>
      <c r="D80" s="388"/>
      <c r="E80" s="367"/>
      <c r="F80" s="17"/>
      <c r="G80" s="241"/>
      <c r="H80" s="209"/>
      <c r="I80" s="209"/>
      <c r="J80" s="209"/>
      <c r="K80" s="209"/>
      <c r="L80" s="209"/>
      <c r="M80" s="209"/>
      <c r="N80" s="209"/>
    </row>
    <row r="81" spans="2:14" x14ac:dyDescent="0.3">
      <c r="B81" s="17"/>
      <c r="C81" s="17"/>
      <c r="D81" s="388"/>
      <c r="E81" s="367"/>
      <c r="F81" s="17"/>
      <c r="G81" s="241"/>
      <c r="H81" s="209"/>
      <c r="I81" s="209"/>
      <c r="J81" s="209"/>
      <c r="K81" s="209"/>
      <c r="L81" s="209"/>
      <c r="M81" s="209"/>
      <c r="N81" s="209"/>
    </row>
    <row r="82" spans="2:14" x14ac:dyDescent="0.3">
      <c r="B82" s="17"/>
      <c r="C82" s="17"/>
      <c r="D82" s="388"/>
      <c r="E82" s="367"/>
      <c r="F82" s="17"/>
      <c r="G82" s="241"/>
      <c r="H82" s="209"/>
      <c r="I82" s="209"/>
      <c r="J82" s="209"/>
      <c r="K82" s="209"/>
      <c r="L82" s="209"/>
      <c r="M82" s="209"/>
      <c r="N82" s="209"/>
    </row>
    <row r="83" spans="2:14" x14ac:dyDescent="0.3">
      <c r="B83" s="17"/>
      <c r="C83" s="17"/>
      <c r="D83" s="388"/>
      <c r="E83" s="367"/>
      <c r="F83" s="17"/>
      <c r="G83" s="241"/>
      <c r="H83" s="209"/>
      <c r="I83" s="209"/>
      <c r="J83" s="209"/>
      <c r="K83" s="209"/>
      <c r="L83" s="209"/>
      <c r="M83" s="209"/>
      <c r="N83" s="209"/>
    </row>
    <row r="84" spans="2:14" x14ac:dyDescent="0.3">
      <c r="B84" s="17"/>
      <c r="C84" s="17"/>
      <c r="D84" s="388"/>
      <c r="E84" s="367"/>
      <c r="F84" s="17"/>
      <c r="G84" s="241"/>
      <c r="H84" s="209"/>
      <c r="I84" s="209"/>
      <c r="J84" s="209"/>
      <c r="K84" s="209"/>
      <c r="L84" s="209"/>
      <c r="M84" s="209"/>
      <c r="N84" s="209"/>
    </row>
    <row r="85" spans="2:14" x14ac:dyDescent="0.3">
      <c r="B85" s="17"/>
      <c r="C85" s="17"/>
      <c r="D85" s="388"/>
      <c r="E85" s="367"/>
      <c r="F85" s="17"/>
      <c r="G85" s="241"/>
      <c r="H85" s="209"/>
      <c r="I85" s="209"/>
      <c r="J85" s="209"/>
      <c r="K85" s="209"/>
      <c r="L85" s="209"/>
      <c r="M85" s="209"/>
      <c r="N85" s="209"/>
    </row>
    <row r="86" spans="2:14" x14ac:dyDescent="0.3">
      <c r="B86" s="17"/>
      <c r="C86" s="17"/>
      <c r="D86" s="388"/>
      <c r="E86" s="367"/>
      <c r="F86" s="17"/>
      <c r="G86" s="241"/>
      <c r="H86" s="209"/>
      <c r="I86" s="209"/>
      <c r="J86" s="209"/>
      <c r="K86" s="209"/>
      <c r="L86" s="209"/>
      <c r="M86" s="209"/>
      <c r="N86" s="209"/>
    </row>
    <row r="87" spans="2:14" x14ac:dyDescent="0.3">
      <c r="B87" s="17"/>
      <c r="C87" s="17"/>
      <c r="D87" s="388"/>
      <c r="E87" s="367"/>
      <c r="F87" s="17"/>
      <c r="G87" s="241"/>
      <c r="H87" s="209"/>
      <c r="I87" s="209"/>
      <c r="J87" s="209"/>
      <c r="K87" s="209"/>
      <c r="L87" s="209"/>
      <c r="M87" s="209"/>
      <c r="N87" s="209"/>
    </row>
    <row r="88" spans="2:14" x14ac:dyDescent="0.3">
      <c r="B88" s="17"/>
      <c r="C88" s="17"/>
      <c r="D88" s="388"/>
      <c r="E88" s="367"/>
      <c r="F88" s="17"/>
      <c r="G88" s="241"/>
      <c r="H88" s="209"/>
      <c r="I88" s="209"/>
      <c r="J88" s="209"/>
      <c r="K88" s="209"/>
      <c r="L88" s="209"/>
      <c r="M88" s="209"/>
      <c r="N88" s="209"/>
    </row>
    <row r="89" spans="2:14" x14ac:dyDescent="0.3">
      <c r="B89" s="17"/>
      <c r="C89" s="17"/>
      <c r="D89" s="388"/>
      <c r="E89" s="367"/>
      <c r="F89" s="17"/>
      <c r="G89" s="241"/>
      <c r="H89" s="209"/>
      <c r="I89" s="209"/>
      <c r="J89" s="209"/>
      <c r="K89" s="209"/>
      <c r="L89" s="209"/>
      <c r="M89" s="209"/>
      <c r="N89" s="209"/>
    </row>
    <row r="90" spans="2:14" x14ac:dyDescent="0.3">
      <c r="B90" s="17"/>
      <c r="C90" s="17"/>
      <c r="D90" s="388"/>
      <c r="E90" s="367"/>
      <c r="F90" s="17"/>
      <c r="G90" s="241"/>
      <c r="H90" s="209"/>
      <c r="I90" s="209"/>
      <c r="J90" s="209"/>
      <c r="K90" s="209"/>
      <c r="L90" s="209"/>
      <c r="M90" s="209"/>
      <c r="N90" s="209"/>
    </row>
    <row r="91" spans="2:14" x14ac:dyDescent="0.3">
      <c r="B91" s="17"/>
      <c r="C91" s="17"/>
      <c r="D91" s="388"/>
      <c r="E91" s="367"/>
      <c r="F91" s="17"/>
      <c r="G91" s="241"/>
      <c r="H91" s="209"/>
      <c r="I91" s="209"/>
      <c r="J91" s="209"/>
      <c r="K91" s="209"/>
      <c r="L91" s="209"/>
      <c r="M91" s="209"/>
      <c r="N91" s="209"/>
    </row>
    <row r="92" spans="2:14" x14ac:dyDescent="0.3">
      <c r="B92" s="17"/>
      <c r="C92" s="17"/>
      <c r="D92" s="388"/>
      <c r="E92" s="367"/>
      <c r="F92" s="17"/>
      <c r="G92" s="241"/>
      <c r="H92" s="209"/>
      <c r="I92" s="209"/>
      <c r="J92" s="209"/>
      <c r="K92" s="209"/>
      <c r="L92" s="209"/>
      <c r="M92" s="209"/>
      <c r="N92" s="209"/>
    </row>
    <row r="93" spans="2:14" x14ac:dyDescent="0.3">
      <c r="B93" s="17"/>
      <c r="C93" s="17"/>
      <c r="D93" s="388"/>
      <c r="E93" s="367"/>
      <c r="F93" s="17"/>
      <c r="G93" s="17"/>
      <c r="H93" s="17"/>
      <c r="I93" s="17"/>
      <c r="J93" s="17"/>
      <c r="K93" s="279"/>
      <c r="L93" s="279"/>
      <c r="M93" s="279"/>
      <c r="N93" s="279"/>
    </row>
    <row r="94" spans="2:14" x14ac:dyDescent="0.3">
      <c r="B94" s="17"/>
      <c r="C94" s="17"/>
      <c r="D94" s="388"/>
      <c r="E94" s="367"/>
      <c r="F94" s="17"/>
      <c r="G94" s="17"/>
      <c r="H94" s="17"/>
      <c r="I94" s="17"/>
      <c r="J94" s="17"/>
      <c r="K94" s="279"/>
      <c r="L94" s="279"/>
      <c r="M94" s="279"/>
      <c r="N94" s="279"/>
    </row>
    <row r="95" spans="2:14" x14ac:dyDescent="0.3">
      <c r="B95" s="17"/>
      <c r="C95" s="17"/>
      <c r="D95" s="388"/>
      <c r="E95" s="367"/>
      <c r="F95" s="17"/>
      <c r="G95" s="17"/>
      <c r="H95" s="17"/>
      <c r="I95" s="17"/>
      <c r="J95" s="17"/>
      <c r="K95" s="279"/>
      <c r="L95" s="279"/>
      <c r="M95" s="279"/>
      <c r="N95" s="279"/>
    </row>
    <row r="96" spans="2:14" x14ac:dyDescent="0.3">
      <c r="B96" s="17"/>
      <c r="C96" s="17"/>
      <c r="D96" s="388"/>
      <c r="E96" s="367"/>
      <c r="F96" s="17"/>
      <c r="G96" s="17"/>
      <c r="H96" s="17"/>
      <c r="I96" s="17"/>
      <c r="J96" s="17"/>
      <c r="K96" s="279"/>
      <c r="L96" s="279"/>
      <c r="M96" s="279"/>
      <c r="N96" s="279"/>
    </row>
    <row r="97" spans="2:14" x14ac:dyDescent="0.3">
      <c r="B97" s="17"/>
      <c r="C97" s="17"/>
      <c r="D97" s="388"/>
      <c r="E97" s="367"/>
      <c r="F97" s="17"/>
      <c r="G97" s="17"/>
      <c r="H97" s="17"/>
      <c r="I97" s="17"/>
      <c r="J97" s="17"/>
      <c r="K97" s="279"/>
      <c r="L97" s="279"/>
      <c r="M97" s="279"/>
      <c r="N97" s="279"/>
    </row>
    <row r="98" spans="2:14" x14ac:dyDescent="0.3">
      <c r="B98" s="17"/>
      <c r="C98" s="17"/>
      <c r="D98" s="388"/>
      <c r="E98" s="367"/>
      <c r="F98" s="17"/>
      <c r="G98" s="17"/>
      <c r="H98" s="17"/>
      <c r="I98" s="17"/>
      <c r="J98" s="17"/>
      <c r="K98" s="279"/>
      <c r="L98" s="279"/>
      <c r="M98" s="279"/>
      <c r="N98" s="279"/>
    </row>
    <row r="99" spans="2:14" x14ac:dyDescent="0.3">
      <c r="B99" s="17"/>
      <c r="C99" s="17"/>
      <c r="D99" s="388"/>
      <c r="E99" s="367"/>
      <c r="F99" s="17"/>
      <c r="G99" s="17"/>
      <c r="H99" s="17"/>
      <c r="I99" s="17"/>
      <c r="J99" s="17"/>
      <c r="K99" s="279"/>
      <c r="L99" s="279"/>
      <c r="M99" s="279"/>
      <c r="N99" s="279"/>
    </row>
    <row r="100" spans="2:14" x14ac:dyDescent="0.3">
      <c r="B100" s="17"/>
      <c r="C100" s="17"/>
      <c r="D100" s="388"/>
      <c r="E100" s="367"/>
      <c r="F100" s="17"/>
      <c r="G100" s="17"/>
      <c r="H100" s="17"/>
      <c r="I100" s="17"/>
      <c r="J100" s="17"/>
      <c r="K100" s="279"/>
      <c r="L100" s="279"/>
      <c r="M100" s="279"/>
      <c r="N100" s="279"/>
    </row>
    <row r="101" spans="2:14" x14ac:dyDescent="0.3">
      <c r="B101" s="17"/>
      <c r="C101" s="17"/>
      <c r="D101" s="388"/>
      <c r="E101" s="367"/>
      <c r="F101" s="17"/>
      <c r="G101" s="17"/>
      <c r="H101" s="17"/>
      <c r="I101" s="17"/>
      <c r="J101" s="17"/>
      <c r="K101" s="279"/>
      <c r="L101" s="279"/>
      <c r="M101" s="279"/>
      <c r="N101" s="279"/>
    </row>
    <row r="102" spans="2:14" x14ac:dyDescent="0.3">
      <c r="B102" s="17"/>
      <c r="C102" s="17"/>
      <c r="D102" s="388"/>
      <c r="E102" s="367"/>
      <c r="F102" s="17"/>
      <c r="G102" s="17"/>
      <c r="H102" s="17"/>
      <c r="I102" s="17"/>
      <c r="J102" s="17"/>
      <c r="K102" s="279"/>
      <c r="L102" s="279"/>
      <c r="M102" s="279"/>
      <c r="N102" s="279"/>
    </row>
    <row r="103" spans="2:14" x14ac:dyDescent="0.3">
      <c r="B103" s="17"/>
      <c r="C103" s="17"/>
      <c r="D103" s="388"/>
      <c r="E103" s="367"/>
      <c r="F103" s="17"/>
      <c r="G103" s="17"/>
      <c r="H103" s="17"/>
      <c r="I103" s="17"/>
      <c r="J103" s="17"/>
      <c r="K103" s="279"/>
      <c r="L103" s="279"/>
      <c r="M103" s="279"/>
      <c r="N103" s="279"/>
    </row>
    <row r="104" spans="2:14" x14ac:dyDescent="0.3">
      <c r="B104" s="17"/>
      <c r="C104" s="17"/>
      <c r="D104" s="388"/>
      <c r="E104" s="367"/>
      <c r="F104" s="17"/>
      <c r="G104" s="17"/>
      <c r="H104" s="17"/>
      <c r="I104" s="17"/>
      <c r="J104" s="17"/>
      <c r="K104" s="279"/>
      <c r="L104" s="279"/>
      <c r="M104" s="279"/>
      <c r="N104" s="279"/>
    </row>
    <row r="105" spans="2:14" x14ac:dyDescent="0.3">
      <c r="B105" s="17"/>
      <c r="C105" s="17"/>
      <c r="D105" s="388"/>
      <c r="E105" s="367"/>
      <c r="F105" s="17"/>
      <c r="G105" s="17"/>
      <c r="H105" s="17"/>
      <c r="I105" s="17"/>
      <c r="J105" s="17"/>
      <c r="K105" s="279"/>
      <c r="L105" s="279"/>
      <c r="M105" s="279"/>
      <c r="N105" s="279"/>
    </row>
    <row r="106" spans="2:14" x14ac:dyDescent="0.3">
      <c r="B106" s="17"/>
      <c r="C106" s="17"/>
      <c r="D106" s="388"/>
      <c r="E106" s="367"/>
      <c r="F106" s="17"/>
      <c r="G106" s="17"/>
      <c r="H106" s="17"/>
      <c r="I106" s="17"/>
      <c r="J106" s="17"/>
      <c r="K106" s="279"/>
      <c r="L106" s="279"/>
      <c r="M106" s="279"/>
      <c r="N106" s="279"/>
    </row>
    <row r="107" spans="2:14" x14ac:dyDescent="0.3">
      <c r="B107" s="17"/>
      <c r="C107" s="17"/>
      <c r="D107" s="388"/>
      <c r="E107" s="367"/>
      <c r="F107" s="17"/>
      <c r="G107" s="17"/>
      <c r="H107" s="17"/>
      <c r="I107" s="17"/>
      <c r="J107" s="17"/>
      <c r="K107" s="279"/>
      <c r="L107" s="279"/>
      <c r="M107" s="279"/>
      <c r="N107" s="279"/>
    </row>
    <row r="108" spans="2:14" x14ac:dyDescent="0.3">
      <c r="B108" s="17"/>
      <c r="C108" s="17"/>
      <c r="D108" s="388"/>
      <c r="E108" s="367"/>
      <c r="F108" s="17"/>
      <c r="G108" s="17"/>
      <c r="H108" s="17"/>
      <c r="I108" s="17"/>
      <c r="J108" s="17"/>
      <c r="K108" s="279"/>
      <c r="L108" s="279"/>
      <c r="M108" s="279"/>
      <c r="N108" s="279"/>
    </row>
    <row r="109" spans="2:14" x14ac:dyDescent="0.3">
      <c r="B109" s="17"/>
      <c r="C109" s="17"/>
      <c r="D109" s="388"/>
      <c r="E109" s="367"/>
      <c r="F109" s="17"/>
      <c r="G109" s="17"/>
      <c r="H109" s="17"/>
      <c r="I109" s="17"/>
      <c r="J109" s="17"/>
      <c r="K109" s="279"/>
      <c r="L109" s="279"/>
      <c r="M109" s="279"/>
      <c r="N109" s="279"/>
    </row>
    <row r="110" spans="2:14" x14ac:dyDescent="0.3">
      <c r="B110" s="17"/>
      <c r="C110" s="17"/>
      <c r="D110" s="388"/>
      <c r="E110" s="367"/>
      <c r="F110" s="17"/>
      <c r="G110" s="17"/>
      <c r="H110" s="17"/>
      <c r="I110" s="17"/>
      <c r="J110" s="17"/>
      <c r="K110" s="279"/>
      <c r="L110" s="279"/>
      <c r="M110" s="279"/>
      <c r="N110" s="279"/>
    </row>
    <row r="111" spans="2:14" x14ac:dyDescent="0.3">
      <c r="B111" s="17"/>
      <c r="C111" s="17"/>
      <c r="D111" s="388"/>
      <c r="E111" s="367"/>
      <c r="F111" s="17"/>
      <c r="G111" s="17"/>
      <c r="H111" s="17"/>
      <c r="I111" s="17"/>
      <c r="J111" s="17"/>
      <c r="K111" s="279"/>
      <c r="L111" s="279"/>
      <c r="M111" s="279"/>
      <c r="N111" s="279"/>
    </row>
    <row r="112" spans="2:14" x14ac:dyDescent="0.3">
      <c r="B112" s="17"/>
      <c r="C112" s="17"/>
      <c r="D112" s="388"/>
      <c r="E112" s="367"/>
      <c r="F112" s="17"/>
      <c r="G112" s="17"/>
      <c r="H112" s="17"/>
      <c r="I112" s="17"/>
      <c r="J112" s="17"/>
      <c r="K112" s="279"/>
      <c r="L112" s="279"/>
      <c r="M112" s="279"/>
      <c r="N112" s="279"/>
    </row>
    <row r="113" spans="2:14" x14ac:dyDescent="0.3">
      <c r="B113" s="17"/>
      <c r="C113" s="17"/>
      <c r="D113" s="388"/>
      <c r="E113" s="367"/>
      <c r="F113" s="17"/>
      <c r="G113" s="17"/>
      <c r="H113" s="17"/>
      <c r="I113" s="17"/>
      <c r="J113" s="17"/>
      <c r="K113" s="279"/>
      <c r="L113" s="279"/>
      <c r="M113" s="279"/>
      <c r="N113" s="279"/>
    </row>
    <row r="114" spans="2:14" x14ac:dyDescent="0.3">
      <c r="B114" s="17"/>
      <c r="C114" s="17"/>
      <c r="D114" s="388"/>
      <c r="E114" s="367"/>
      <c r="F114" s="17"/>
      <c r="G114" s="17"/>
      <c r="H114" s="17"/>
      <c r="I114" s="17"/>
      <c r="J114" s="17"/>
      <c r="K114" s="279"/>
      <c r="L114" s="279"/>
      <c r="M114" s="279"/>
      <c r="N114" s="279"/>
    </row>
    <row r="115" spans="2:14" x14ac:dyDescent="0.3">
      <c r="B115" s="17"/>
      <c r="C115" s="17"/>
      <c r="D115" s="388"/>
      <c r="E115" s="367"/>
      <c r="F115" s="17"/>
      <c r="G115" s="17"/>
      <c r="H115" s="17"/>
      <c r="I115" s="17"/>
      <c r="J115" s="17"/>
      <c r="K115" s="279"/>
      <c r="L115" s="279"/>
      <c r="M115" s="279"/>
      <c r="N115" s="279"/>
    </row>
    <row r="116" spans="2:14" x14ac:dyDescent="0.3">
      <c r="B116" s="17"/>
      <c r="C116" s="17"/>
      <c r="D116" s="388"/>
      <c r="E116" s="367"/>
      <c r="F116" s="17"/>
      <c r="G116" s="17"/>
      <c r="H116" s="17"/>
      <c r="I116" s="17"/>
      <c r="J116" s="17"/>
      <c r="K116" s="279"/>
      <c r="L116" s="279"/>
      <c r="M116" s="279"/>
      <c r="N116" s="279"/>
    </row>
    <row r="117" spans="2:14" x14ac:dyDescent="0.3">
      <c r="B117" s="17"/>
      <c r="C117" s="17"/>
      <c r="D117" s="388"/>
      <c r="E117" s="367"/>
      <c r="F117" s="17"/>
      <c r="G117" s="17"/>
      <c r="H117" s="17"/>
      <c r="I117" s="17"/>
      <c r="J117" s="17"/>
      <c r="K117" s="279"/>
      <c r="L117" s="279"/>
      <c r="M117" s="279"/>
      <c r="N117" s="279"/>
    </row>
    <row r="118" spans="2:14" x14ac:dyDescent="0.3">
      <c r="B118" s="17"/>
      <c r="C118" s="17"/>
      <c r="D118" s="388"/>
      <c r="E118" s="367"/>
      <c r="F118" s="17"/>
      <c r="G118" s="17"/>
      <c r="H118" s="17"/>
      <c r="I118" s="17"/>
      <c r="J118" s="17"/>
      <c r="K118" s="279"/>
      <c r="L118" s="279"/>
      <c r="M118" s="279"/>
      <c r="N118" s="279"/>
    </row>
    <row r="119" spans="2:14" x14ac:dyDescent="0.3">
      <c r="B119" s="17"/>
      <c r="C119" s="17"/>
      <c r="D119" s="388"/>
      <c r="E119" s="367"/>
      <c r="F119" s="17"/>
      <c r="G119" s="17"/>
      <c r="H119" s="17"/>
      <c r="I119" s="17"/>
      <c r="J119" s="17"/>
      <c r="K119" s="279"/>
      <c r="L119" s="279"/>
      <c r="M119" s="279"/>
      <c r="N119" s="279"/>
    </row>
    <row r="120" spans="2:14" x14ac:dyDescent="0.3">
      <c r="B120" s="17"/>
      <c r="C120" s="17"/>
      <c r="D120" s="388"/>
      <c r="E120" s="367"/>
      <c r="F120" s="17"/>
      <c r="G120" s="17"/>
      <c r="H120" s="17"/>
      <c r="I120" s="17"/>
      <c r="J120" s="17"/>
      <c r="K120" s="279"/>
      <c r="L120" s="279"/>
      <c r="M120" s="279"/>
      <c r="N120" s="279"/>
    </row>
    <row r="121" spans="2:14" x14ac:dyDescent="0.3">
      <c r="B121" s="17"/>
      <c r="C121" s="17"/>
      <c r="D121" s="388"/>
      <c r="E121" s="367"/>
      <c r="F121" s="17"/>
      <c r="G121" s="17"/>
      <c r="H121" s="17"/>
      <c r="I121" s="17"/>
      <c r="J121" s="17"/>
      <c r="K121" s="279"/>
      <c r="L121" s="279"/>
      <c r="M121" s="279"/>
      <c r="N121" s="279"/>
    </row>
    <row r="122" spans="2:14" x14ac:dyDescent="0.3">
      <c r="B122" s="17"/>
      <c r="C122" s="17"/>
      <c r="D122" s="388"/>
      <c r="E122" s="367"/>
      <c r="F122" s="17"/>
      <c r="G122" s="17"/>
      <c r="H122" s="17"/>
      <c r="I122" s="17"/>
      <c r="J122" s="17"/>
      <c r="K122" s="279"/>
      <c r="L122" s="279"/>
      <c r="M122" s="279"/>
      <c r="N122" s="279"/>
    </row>
    <row r="123" spans="2:14" x14ac:dyDescent="0.3">
      <c r="B123" s="17"/>
      <c r="C123" s="17"/>
      <c r="D123" s="388"/>
      <c r="E123" s="367"/>
      <c r="F123" s="17"/>
      <c r="G123" s="17"/>
      <c r="H123" s="17"/>
      <c r="I123" s="17"/>
      <c r="J123" s="17"/>
      <c r="K123" s="279"/>
      <c r="L123" s="279"/>
      <c r="M123" s="279"/>
      <c r="N123" s="279"/>
    </row>
    <row r="124" spans="2:14" x14ac:dyDescent="0.3">
      <c r="B124" s="17"/>
      <c r="C124" s="17"/>
      <c r="D124" s="388"/>
      <c r="E124" s="367"/>
      <c r="F124" s="17"/>
      <c r="G124" s="17"/>
      <c r="H124" s="17"/>
      <c r="I124" s="17"/>
      <c r="J124" s="17"/>
      <c r="K124" s="279"/>
      <c r="L124" s="279"/>
      <c r="M124" s="279"/>
      <c r="N124" s="279"/>
    </row>
    <row r="125" spans="2:14" x14ac:dyDescent="0.3">
      <c r="B125" s="17"/>
      <c r="C125" s="17"/>
      <c r="D125" s="388"/>
      <c r="E125" s="367"/>
      <c r="F125" s="17"/>
      <c r="G125" s="17"/>
      <c r="H125" s="17"/>
      <c r="I125" s="17"/>
      <c r="J125" s="17"/>
      <c r="K125" s="279"/>
      <c r="L125" s="279"/>
      <c r="M125" s="279"/>
      <c r="N125" s="279"/>
    </row>
    <row r="126" spans="2:14" x14ac:dyDescent="0.3">
      <c r="B126" s="17"/>
      <c r="C126" s="17"/>
      <c r="D126" s="388"/>
      <c r="E126" s="367"/>
      <c r="F126" s="17"/>
      <c r="G126" s="17"/>
      <c r="H126" s="17"/>
      <c r="I126" s="17"/>
      <c r="J126" s="17"/>
      <c r="K126" s="279"/>
      <c r="L126" s="279"/>
      <c r="M126" s="279"/>
      <c r="N126" s="279"/>
    </row>
    <row r="127" spans="2:14" x14ac:dyDescent="0.3">
      <c r="B127" s="17"/>
      <c r="C127" s="17"/>
      <c r="D127" s="388"/>
      <c r="E127" s="367"/>
      <c r="F127" s="17"/>
      <c r="G127" s="17"/>
      <c r="H127" s="17"/>
      <c r="I127" s="17"/>
      <c r="J127" s="17"/>
      <c r="K127" s="279"/>
      <c r="L127" s="279"/>
      <c r="M127" s="279"/>
      <c r="N127" s="279"/>
    </row>
    <row r="128" spans="2:14" x14ac:dyDescent="0.3">
      <c r="B128" s="17"/>
      <c r="C128" s="17"/>
      <c r="D128" s="388"/>
      <c r="E128" s="367"/>
      <c r="F128" s="17"/>
      <c r="G128" s="17"/>
      <c r="H128" s="17"/>
      <c r="I128" s="17"/>
      <c r="J128" s="17"/>
      <c r="K128" s="279"/>
      <c r="L128" s="279"/>
      <c r="M128" s="279"/>
      <c r="N128" s="279"/>
    </row>
    <row r="129" spans="2:14" x14ac:dyDescent="0.3">
      <c r="B129" s="17"/>
      <c r="C129" s="17"/>
      <c r="D129" s="388"/>
      <c r="E129" s="367"/>
      <c r="F129" s="17"/>
      <c r="G129" s="17"/>
      <c r="H129" s="17"/>
      <c r="I129" s="17"/>
      <c r="J129" s="17"/>
      <c r="K129" s="279"/>
      <c r="L129" s="279"/>
      <c r="M129" s="279"/>
      <c r="N129" s="279"/>
    </row>
    <row r="130" spans="2:14" x14ac:dyDescent="0.3">
      <c r="B130" s="17"/>
      <c r="C130" s="17"/>
      <c r="D130" s="388"/>
      <c r="E130" s="367"/>
      <c r="F130" s="17"/>
      <c r="G130" s="17"/>
      <c r="H130" s="17"/>
      <c r="I130" s="17"/>
      <c r="J130" s="17"/>
      <c r="K130" s="279"/>
      <c r="L130" s="279"/>
      <c r="M130" s="279"/>
      <c r="N130" s="279"/>
    </row>
    <row r="131" spans="2:14" x14ac:dyDescent="0.3">
      <c r="B131" s="17"/>
      <c r="C131" s="17"/>
      <c r="D131" s="388"/>
      <c r="E131" s="367"/>
      <c r="F131" s="17"/>
      <c r="G131" s="17"/>
      <c r="H131" s="17"/>
      <c r="I131" s="17"/>
      <c r="J131" s="17"/>
      <c r="K131" s="279"/>
      <c r="L131" s="279"/>
      <c r="M131" s="279"/>
      <c r="N131" s="279"/>
    </row>
    <row r="132" spans="2:14" x14ac:dyDescent="0.3">
      <c r="B132" s="17"/>
      <c r="C132" s="17"/>
      <c r="D132" s="388"/>
      <c r="E132" s="367"/>
      <c r="F132" s="17"/>
      <c r="G132" s="17"/>
      <c r="H132" s="17"/>
      <c r="I132" s="17"/>
      <c r="J132" s="17"/>
      <c r="K132" s="279"/>
      <c r="L132" s="279"/>
      <c r="M132" s="279"/>
      <c r="N132" s="279"/>
    </row>
    <row r="133" spans="2:14" x14ac:dyDescent="0.3">
      <c r="B133" s="17"/>
      <c r="C133" s="17"/>
      <c r="D133" s="388"/>
      <c r="E133" s="367"/>
      <c r="F133" s="17"/>
      <c r="G133" s="17"/>
      <c r="H133" s="17"/>
      <c r="I133" s="17"/>
      <c r="J133" s="17"/>
      <c r="K133" s="279"/>
      <c r="L133" s="279"/>
      <c r="M133" s="279"/>
      <c r="N133" s="279"/>
    </row>
    <row r="134" spans="2:14" x14ac:dyDescent="0.3">
      <c r="B134" s="17"/>
      <c r="C134" s="17"/>
      <c r="D134" s="388"/>
      <c r="E134" s="367"/>
      <c r="F134" s="17"/>
      <c r="G134" s="17"/>
      <c r="H134" s="17"/>
      <c r="I134" s="17"/>
      <c r="J134" s="17"/>
      <c r="K134" s="279"/>
      <c r="L134" s="279"/>
      <c r="M134" s="279"/>
      <c r="N134" s="279"/>
    </row>
    <row r="135" spans="2:14" x14ac:dyDescent="0.3">
      <c r="B135" s="17"/>
      <c r="C135" s="17"/>
      <c r="D135" s="388"/>
      <c r="E135" s="367"/>
      <c r="F135" s="17"/>
      <c r="G135" s="17"/>
      <c r="H135" s="17"/>
      <c r="I135" s="17"/>
      <c r="J135" s="17"/>
      <c r="K135" s="279"/>
      <c r="L135" s="279"/>
      <c r="M135" s="279"/>
      <c r="N135" s="279"/>
    </row>
    <row r="136" spans="2:14" x14ac:dyDescent="0.3">
      <c r="B136" s="17"/>
      <c r="C136" s="17"/>
      <c r="D136" s="388"/>
      <c r="E136" s="367"/>
      <c r="F136" s="17"/>
      <c r="G136" s="17"/>
      <c r="H136" s="17"/>
      <c r="I136" s="17"/>
      <c r="J136" s="17"/>
      <c r="K136" s="279"/>
      <c r="L136" s="279"/>
      <c r="M136" s="279"/>
      <c r="N136" s="279"/>
    </row>
    <row r="137" spans="2:14" x14ac:dyDescent="0.3">
      <c r="B137" s="17"/>
      <c r="C137" s="17"/>
      <c r="D137" s="388"/>
      <c r="E137" s="367"/>
      <c r="F137" s="17"/>
      <c r="G137" s="17"/>
      <c r="H137" s="17"/>
      <c r="I137" s="17"/>
      <c r="J137" s="17"/>
      <c r="K137" s="279"/>
      <c r="L137" s="279"/>
      <c r="M137" s="279"/>
      <c r="N137" s="279"/>
    </row>
    <row r="138" spans="2:14" x14ac:dyDescent="0.3">
      <c r="B138" s="17"/>
      <c r="C138" s="17"/>
      <c r="D138" s="388"/>
      <c r="E138" s="367"/>
      <c r="F138" s="17"/>
      <c r="G138" s="17"/>
      <c r="H138" s="17"/>
      <c r="I138" s="17"/>
      <c r="J138" s="17"/>
      <c r="K138" s="279"/>
      <c r="L138" s="279"/>
      <c r="M138" s="279"/>
      <c r="N138" s="279"/>
    </row>
    <row r="139" spans="2:14" x14ac:dyDescent="0.3">
      <c r="B139" s="17"/>
      <c r="C139" s="17"/>
      <c r="D139" s="388"/>
      <c r="E139" s="367"/>
      <c r="F139" s="17"/>
      <c r="G139" s="17"/>
      <c r="H139" s="17"/>
      <c r="I139" s="17"/>
      <c r="J139" s="17"/>
      <c r="K139" s="279"/>
      <c r="L139" s="279"/>
      <c r="M139" s="279"/>
      <c r="N139" s="279"/>
    </row>
    <row r="140" spans="2:14" x14ac:dyDescent="0.3">
      <c r="B140" s="17"/>
      <c r="C140" s="17"/>
      <c r="D140" s="388"/>
      <c r="E140" s="367"/>
      <c r="F140" s="17"/>
      <c r="G140" s="17"/>
      <c r="H140" s="17"/>
      <c r="I140" s="17"/>
      <c r="J140" s="17"/>
      <c r="K140" s="279"/>
      <c r="L140" s="279"/>
      <c r="M140" s="279"/>
      <c r="N140" s="279"/>
    </row>
    <row r="141" spans="2:14" x14ac:dyDescent="0.3">
      <c r="B141" s="17"/>
      <c r="C141" s="17"/>
      <c r="D141" s="388"/>
      <c r="E141" s="367"/>
      <c r="F141" s="17"/>
      <c r="G141" s="17"/>
      <c r="H141" s="17"/>
      <c r="I141" s="17"/>
      <c r="J141" s="17"/>
      <c r="K141" s="279"/>
      <c r="L141" s="279"/>
      <c r="M141" s="279"/>
      <c r="N141" s="279"/>
    </row>
    <row r="142" spans="2:14" x14ac:dyDescent="0.3">
      <c r="B142" s="17"/>
      <c r="C142" s="17"/>
      <c r="D142" s="388"/>
      <c r="E142" s="367"/>
      <c r="F142" s="17"/>
      <c r="G142" s="17"/>
      <c r="H142" s="17"/>
      <c r="I142" s="17"/>
      <c r="J142" s="17"/>
      <c r="K142" s="279"/>
      <c r="L142" s="279"/>
      <c r="M142" s="279"/>
      <c r="N142" s="279"/>
    </row>
    <row r="143" spans="2:14" x14ac:dyDescent="0.3">
      <c r="B143" s="17"/>
      <c r="C143" s="17"/>
      <c r="D143" s="388"/>
      <c r="E143" s="367"/>
      <c r="F143" s="17"/>
      <c r="G143" s="17"/>
      <c r="H143" s="17"/>
      <c r="I143" s="17"/>
      <c r="J143" s="17"/>
      <c r="K143" s="279"/>
      <c r="L143" s="279"/>
      <c r="M143" s="279"/>
      <c r="N143" s="279"/>
    </row>
    <row r="144" spans="2:14" x14ac:dyDescent="0.3">
      <c r="B144" s="17"/>
      <c r="C144" s="17"/>
      <c r="D144" s="388"/>
      <c r="E144" s="367"/>
      <c r="F144" s="17"/>
      <c r="G144" s="17"/>
      <c r="H144" s="17"/>
      <c r="I144" s="17"/>
      <c r="J144" s="17"/>
      <c r="K144" s="279"/>
      <c r="L144" s="279"/>
      <c r="M144" s="279"/>
      <c r="N144" s="279"/>
    </row>
    <row r="145" spans="2:14" x14ac:dyDescent="0.3">
      <c r="B145" s="17"/>
      <c r="C145" s="17"/>
      <c r="D145" s="388"/>
      <c r="E145" s="367"/>
      <c r="F145" s="17"/>
      <c r="G145" s="17"/>
      <c r="H145" s="17"/>
      <c r="I145" s="17"/>
      <c r="J145" s="17"/>
      <c r="K145" s="279"/>
      <c r="L145" s="279"/>
      <c r="M145" s="279"/>
      <c r="N145" s="279"/>
    </row>
    <row r="146" spans="2:14" x14ac:dyDescent="0.3">
      <c r="B146" s="17"/>
      <c r="C146" s="17"/>
      <c r="D146" s="388"/>
      <c r="E146" s="367"/>
      <c r="F146" s="17"/>
      <c r="G146" s="17"/>
      <c r="H146" s="17"/>
      <c r="I146" s="17"/>
      <c r="J146" s="17"/>
      <c r="K146" s="279"/>
      <c r="L146" s="279"/>
      <c r="M146" s="279"/>
      <c r="N146" s="279"/>
    </row>
    <row r="147" spans="2:14" x14ac:dyDescent="0.3">
      <c r="B147" s="17"/>
      <c r="C147" s="17"/>
      <c r="D147" s="388"/>
      <c r="E147" s="367"/>
      <c r="F147" s="17"/>
      <c r="G147" s="17"/>
      <c r="H147" s="17"/>
      <c r="I147" s="17"/>
      <c r="J147" s="17"/>
      <c r="K147" s="279"/>
      <c r="L147" s="279"/>
      <c r="M147" s="279"/>
      <c r="N147" s="279"/>
    </row>
    <row r="148" spans="2:14" x14ac:dyDescent="0.3">
      <c r="B148" s="17"/>
      <c r="C148" s="17"/>
      <c r="D148" s="388"/>
      <c r="E148" s="367"/>
      <c r="F148" s="17"/>
      <c r="G148" s="17"/>
      <c r="H148" s="17"/>
      <c r="I148" s="17"/>
      <c r="J148" s="17"/>
      <c r="K148" s="279"/>
      <c r="L148" s="279"/>
      <c r="M148" s="279"/>
      <c r="N148" s="279"/>
    </row>
    <row r="149" spans="2:14" x14ac:dyDescent="0.3">
      <c r="B149" s="17"/>
      <c r="C149" s="17"/>
      <c r="D149" s="388"/>
      <c r="E149" s="367"/>
      <c r="F149" s="17"/>
      <c r="G149" s="17"/>
      <c r="H149" s="17"/>
      <c r="I149" s="17"/>
      <c r="J149" s="17"/>
      <c r="K149" s="279"/>
      <c r="L149" s="279"/>
      <c r="M149" s="279"/>
      <c r="N149" s="279"/>
    </row>
    <row r="150" spans="2:14" x14ac:dyDescent="0.3">
      <c r="B150" s="17"/>
      <c r="C150" s="17"/>
      <c r="D150" s="388"/>
      <c r="E150" s="367"/>
      <c r="F150" s="17"/>
      <c r="G150" s="17"/>
      <c r="H150" s="17"/>
      <c r="I150" s="17"/>
      <c r="J150" s="17"/>
      <c r="K150" s="279"/>
      <c r="L150" s="279"/>
      <c r="M150" s="279"/>
      <c r="N150" s="279"/>
    </row>
    <row r="151" spans="2:14" x14ac:dyDescent="0.3">
      <c r="B151" s="17"/>
      <c r="C151" s="17"/>
      <c r="D151" s="388"/>
      <c r="E151" s="367"/>
      <c r="F151" s="17"/>
      <c r="G151" s="17"/>
      <c r="H151" s="17"/>
      <c r="I151" s="17"/>
      <c r="J151" s="17"/>
      <c r="K151" s="279"/>
      <c r="L151" s="279"/>
      <c r="M151" s="279"/>
      <c r="N151" s="279"/>
    </row>
    <row r="152" spans="2:14" x14ac:dyDescent="0.3">
      <c r="B152" s="17"/>
      <c r="C152" s="17"/>
      <c r="D152" s="388"/>
      <c r="E152" s="367"/>
      <c r="F152" s="17"/>
      <c r="G152" s="17"/>
      <c r="H152" s="17"/>
      <c r="I152" s="17"/>
      <c r="J152" s="17"/>
      <c r="K152" s="279"/>
      <c r="L152" s="279"/>
      <c r="M152" s="279"/>
      <c r="N152" s="279"/>
    </row>
    <row r="153" spans="2:14" x14ac:dyDescent="0.3">
      <c r="B153" s="17"/>
      <c r="C153" s="17"/>
      <c r="D153" s="388"/>
      <c r="E153" s="367"/>
      <c r="F153" s="17"/>
      <c r="G153" s="17"/>
      <c r="H153" s="17"/>
      <c r="I153" s="17"/>
      <c r="J153" s="17"/>
      <c r="K153" s="279"/>
      <c r="L153" s="279"/>
      <c r="M153" s="279"/>
      <c r="N153" s="279"/>
    </row>
    <row r="154" spans="2:14" x14ac:dyDescent="0.3">
      <c r="B154" s="17"/>
      <c r="C154" s="17"/>
      <c r="D154" s="388"/>
      <c r="E154" s="367"/>
      <c r="F154" s="17"/>
      <c r="G154" s="17"/>
      <c r="H154" s="17"/>
      <c r="I154" s="17"/>
      <c r="J154" s="17"/>
      <c r="K154" s="279"/>
      <c r="L154" s="279"/>
      <c r="M154" s="279"/>
      <c r="N154" s="279"/>
    </row>
    <row r="155" spans="2:14" x14ac:dyDescent="0.3">
      <c r="B155" s="17"/>
      <c r="C155" s="17"/>
      <c r="D155" s="388"/>
      <c r="E155" s="367"/>
      <c r="F155" s="17"/>
      <c r="G155" s="17"/>
      <c r="H155" s="17"/>
      <c r="I155" s="17"/>
      <c r="J155" s="17"/>
      <c r="K155" s="279"/>
      <c r="L155" s="279"/>
      <c r="M155" s="279"/>
      <c r="N155" s="279"/>
    </row>
    <row r="156" spans="2:14" x14ac:dyDescent="0.3">
      <c r="B156" s="17"/>
      <c r="C156" s="17"/>
      <c r="D156" s="388"/>
      <c r="E156" s="367"/>
      <c r="F156" s="17"/>
      <c r="G156" s="17"/>
      <c r="H156" s="17"/>
      <c r="I156" s="17"/>
      <c r="J156" s="17"/>
      <c r="K156" s="279"/>
      <c r="L156" s="279"/>
      <c r="M156" s="279"/>
      <c r="N156" s="279"/>
    </row>
    <row r="157" spans="2:14" x14ac:dyDescent="0.3">
      <c r="B157" s="17"/>
      <c r="C157" s="17"/>
      <c r="D157" s="388"/>
      <c r="E157" s="367"/>
      <c r="F157" s="17"/>
      <c r="G157" s="17"/>
      <c r="H157" s="17"/>
      <c r="I157" s="17"/>
      <c r="J157" s="17"/>
      <c r="K157" s="279"/>
      <c r="L157" s="279"/>
      <c r="M157" s="279"/>
      <c r="N157" s="279"/>
    </row>
    <row r="158" spans="2:14" x14ac:dyDescent="0.3">
      <c r="B158" s="17"/>
      <c r="C158" s="17"/>
      <c r="D158" s="388"/>
      <c r="E158" s="367"/>
      <c r="F158" s="17"/>
      <c r="G158" s="17"/>
      <c r="H158" s="17"/>
      <c r="I158" s="17"/>
      <c r="J158" s="17"/>
      <c r="K158" s="279"/>
      <c r="L158" s="279"/>
      <c r="M158" s="279"/>
      <c r="N158" s="279"/>
    </row>
    <row r="159" spans="2:14" x14ac:dyDescent="0.3">
      <c r="B159" s="17"/>
      <c r="C159" s="17"/>
      <c r="D159" s="388"/>
      <c r="E159" s="367"/>
      <c r="F159" s="17"/>
      <c r="G159" s="17"/>
      <c r="H159" s="17"/>
      <c r="I159" s="17"/>
      <c r="J159" s="17"/>
      <c r="K159" s="279"/>
      <c r="L159" s="279"/>
      <c r="M159" s="279"/>
      <c r="N159" s="279"/>
    </row>
    <row r="160" spans="2:14" x14ac:dyDescent="0.3">
      <c r="B160" s="17"/>
      <c r="C160" s="17"/>
      <c r="D160" s="388"/>
      <c r="E160" s="367"/>
      <c r="F160" s="17"/>
      <c r="G160" s="17"/>
      <c r="H160" s="17"/>
      <c r="I160" s="17"/>
      <c r="J160" s="17"/>
      <c r="K160" s="279"/>
      <c r="L160" s="279"/>
      <c r="M160" s="279"/>
      <c r="N160" s="279"/>
    </row>
    <row r="161" spans="2:14" x14ac:dyDescent="0.3">
      <c r="B161" s="17"/>
      <c r="C161" s="17"/>
      <c r="D161" s="388"/>
      <c r="E161" s="367"/>
      <c r="F161" s="17"/>
      <c r="G161" s="17"/>
      <c r="H161" s="17"/>
      <c r="I161" s="17"/>
      <c r="J161" s="17"/>
      <c r="K161" s="279"/>
      <c r="L161" s="279"/>
      <c r="M161" s="279"/>
      <c r="N161" s="279"/>
    </row>
    <row r="162" spans="2:14" x14ac:dyDescent="0.3">
      <c r="B162" s="17"/>
      <c r="C162" s="17"/>
      <c r="D162" s="388"/>
      <c r="E162" s="367"/>
      <c r="F162" s="17"/>
      <c r="G162" s="17"/>
      <c r="H162" s="17"/>
      <c r="I162" s="17"/>
      <c r="J162" s="17"/>
      <c r="K162" s="279"/>
      <c r="L162" s="279"/>
      <c r="M162" s="279"/>
      <c r="N162" s="279"/>
    </row>
    <row r="163" spans="2:14" x14ac:dyDescent="0.3">
      <c r="B163" s="17"/>
      <c r="C163" s="17"/>
      <c r="D163" s="388"/>
      <c r="E163" s="367"/>
      <c r="F163" s="17"/>
      <c r="G163" s="17"/>
      <c r="H163" s="17"/>
      <c r="I163" s="17"/>
      <c r="J163" s="17"/>
      <c r="K163" s="279"/>
      <c r="L163" s="279"/>
      <c r="M163" s="279"/>
      <c r="N163" s="279"/>
    </row>
    <row r="164" spans="2:14" x14ac:dyDescent="0.3">
      <c r="B164" s="17"/>
      <c r="C164" s="17"/>
      <c r="D164" s="388"/>
      <c r="E164" s="367"/>
      <c r="F164" s="17"/>
      <c r="G164" s="17"/>
      <c r="H164" s="17"/>
      <c r="I164" s="17"/>
      <c r="J164" s="17"/>
      <c r="K164" s="279"/>
      <c r="L164" s="279"/>
      <c r="M164" s="279"/>
      <c r="N164" s="279"/>
    </row>
    <row r="165" spans="2:14" x14ac:dyDescent="0.3">
      <c r="B165" s="17"/>
      <c r="C165" s="17"/>
      <c r="D165" s="388"/>
      <c r="E165" s="367"/>
      <c r="F165" s="17"/>
      <c r="G165" s="17"/>
      <c r="H165" s="17"/>
      <c r="I165" s="17"/>
      <c r="J165" s="17"/>
      <c r="K165" s="279"/>
      <c r="L165" s="279"/>
      <c r="M165" s="279"/>
      <c r="N165" s="279"/>
    </row>
    <row r="166" spans="2:14" x14ac:dyDescent="0.3">
      <c r="B166" s="17"/>
      <c r="C166" s="17"/>
      <c r="D166" s="388"/>
      <c r="E166" s="367"/>
      <c r="F166" s="17"/>
      <c r="G166" s="17"/>
      <c r="H166" s="17"/>
      <c r="I166" s="17"/>
      <c r="J166" s="17"/>
      <c r="K166" s="279"/>
      <c r="L166" s="279"/>
      <c r="M166" s="279"/>
      <c r="N166" s="279"/>
    </row>
    <row r="167" spans="2:14" x14ac:dyDescent="0.3">
      <c r="B167" s="17"/>
      <c r="C167" s="17"/>
      <c r="D167" s="388"/>
      <c r="E167" s="367"/>
      <c r="F167" s="17"/>
      <c r="G167" s="17"/>
      <c r="H167" s="17"/>
      <c r="I167" s="17"/>
      <c r="J167" s="17"/>
      <c r="K167" s="279"/>
      <c r="L167" s="279"/>
      <c r="M167" s="279"/>
      <c r="N167" s="279"/>
    </row>
    <row r="168" spans="2:14" x14ac:dyDescent="0.3">
      <c r="B168" s="17"/>
      <c r="C168" s="17"/>
      <c r="D168" s="388"/>
      <c r="E168" s="367"/>
      <c r="F168" s="17"/>
      <c r="G168" s="17"/>
      <c r="H168" s="17"/>
      <c r="I168" s="17"/>
      <c r="J168" s="17"/>
      <c r="K168" s="279"/>
      <c r="L168" s="279"/>
      <c r="M168" s="279"/>
      <c r="N168" s="279"/>
    </row>
    <row r="169" spans="2:14" x14ac:dyDescent="0.3">
      <c r="B169" s="17"/>
      <c r="C169" s="17"/>
      <c r="D169" s="388"/>
      <c r="E169" s="367"/>
      <c r="F169" s="17"/>
      <c r="G169" s="17"/>
      <c r="H169" s="17"/>
      <c r="I169" s="17"/>
      <c r="J169" s="17"/>
      <c r="K169" s="279"/>
      <c r="L169" s="279"/>
      <c r="M169" s="279"/>
      <c r="N169" s="279"/>
    </row>
    <row r="170" spans="2:14" x14ac:dyDescent="0.3">
      <c r="B170" s="17"/>
      <c r="C170" s="17"/>
      <c r="D170" s="388"/>
      <c r="E170" s="367"/>
      <c r="F170" s="17"/>
      <c r="G170" s="17"/>
      <c r="H170" s="17"/>
      <c r="I170" s="17"/>
      <c r="J170" s="17"/>
      <c r="K170" s="279"/>
      <c r="L170" s="279"/>
      <c r="M170" s="279"/>
      <c r="N170" s="279"/>
    </row>
    <row r="171" spans="2:14" x14ac:dyDescent="0.3">
      <c r="B171" s="17"/>
      <c r="C171" s="17"/>
      <c r="D171" s="388"/>
      <c r="E171" s="367"/>
      <c r="F171" s="17"/>
      <c r="G171" s="17"/>
      <c r="H171" s="17"/>
      <c r="I171" s="17"/>
      <c r="J171" s="17"/>
      <c r="K171" s="279"/>
      <c r="L171" s="279"/>
      <c r="M171" s="279"/>
      <c r="N171" s="279"/>
    </row>
    <row r="172" spans="2:14" x14ac:dyDescent="0.3">
      <c r="B172" s="17"/>
      <c r="C172" s="17"/>
      <c r="D172" s="388"/>
      <c r="E172" s="367"/>
      <c r="F172" s="17"/>
      <c r="G172" s="17"/>
      <c r="H172" s="17"/>
      <c r="I172" s="17"/>
      <c r="J172" s="17"/>
      <c r="K172" s="279"/>
      <c r="L172" s="279"/>
      <c r="M172" s="279"/>
      <c r="N172" s="279"/>
    </row>
    <row r="173" spans="2:14" x14ac:dyDescent="0.3">
      <c r="B173" s="17"/>
      <c r="C173" s="17"/>
      <c r="D173" s="388"/>
      <c r="E173" s="367"/>
      <c r="F173" s="17"/>
      <c r="G173" s="17"/>
      <c r="H173" s="17"/>
      <c r="I173" s="17"/>
      <c r="J173" s="17"/>
      <c r="K173" s="279"/>
      <c r="L173" s="279"/>
      <c r="M173" s="279"/>
      <c r="N173" s="279"/>
    </row>
    <row r="174" spans="2:14" x14ac:dyDescent="0.3">
      <c r="B174" s="17"/>
      <c r="C174" s="17"/>
      <c r="D174" s="388"/>
      <c r="E174" s="367"/>
      <c r="F174" s="17"/>
      <c r="G174" s="17"/>
      <c r="H174" s="17"/>
      <c r="I174" s="17"/>
      <c r="J174" s="17"/>
      <c r="K174" s="279"/>
      <c r="L174" s="279"/>
      <c r="M174" s="279"/>
      <c r="N174" s="279"/>
    </row>
    <row r="175" spans="2:14" x14ac:dyDescent="0.3">
      <c r="B175" s="17"/>
      <c r="C175" s="17"/>
      <c r="D175" s="388"/>
      <c r="E175" s="367"/>
      <c r="F175" s="17"/>
      <c r="G175" s="17"/>
      <c r="H175" s="17"/>
      <c r="I175" s="17"/>
      <c r="J175" s="17"/>
      <c r="K175" s="279"/>
      <c r="L175" s="279"/>
      <c r="M175" s="279"/>
      <c r="N175" s="279"/>
    </row>
    <row r="176" spans="2:14" x14ac:dyDescent="0.3">
      <c r="B176" s="17"/>
      <c r="C176" s="17"/>
      <c r="D176" s="388"/>
      <c r="E176" s="367"/>
      <c r="F176" s="17"/>
      <c r="G176" s="17"/>
      <c r="H176" s="17"/>
      <c r="I176" s="17"/>
      <c r="J176" s="17"/>
      <c r="K176" s="279"/>
      <c r="L176" s="279"/>
      <c r="M176" s="279"/>
      <c r="N176" s="279"/>
    </row>
    <row r="177" spans="2:14" x14ac:dyDescent="0.3">
      <c r="B177" s="17"/>
      <c r="C177" s="17"/>
      <c r="D177" s="388"/>
      <c r="E177" s="367"/>
      <c r="F177" s="17"/>
      <c r="G177" s="17"/>
      <c r="H177" s="17"/>
      <c r="I177" s="17"/>
      <c r="J177" s="17"/>
      <c r="K177" s="279"/>
      <c r="L177" s="279"/>
      <c r="M177" s="279"/>
      <c r="N177" s="279"/>
    </row>
    <row r="178" spans="2:14" x14ac:dyDescent="0.3">
      <c r="B178" s="17"/>
      <c r="C178" s="17"/>
      <c r="D178" s="388"/>
      <c r="E178" s="367"/>
      <c r="F178" s="17"/>
      <c r="G178" s="17"/>
      <c r="H178" s="17"/>
      <c r="I178" s="17"/>
      <c r="J178" s="17"/>
      <c r="K178" s="279"/>
      <c r="L178" s="279"/>
      <c r="M178" s="279"/>
      <c r="N178" s="279"/>
    </row>
    <row r="179" spans="2:14" x14ac:dyDescent="0.3">
      <c r="B179" s="17"/>
      <c r="C179" s="17"/>
      <c r="D179" s="388"/>
      <c r="E179" s="367"/>
      <c r="F179" s="17"/>
      <c r="G179" s="17"/>
      <c r="H179" s="17"/>
      <c r="I179" s="17"/>
      <c r="J179" s="17"/>
      <c r="K179" s="279"/>
      <c r="L179" s="279"/>
      <c r="M179" s="279"/>
      <c r="N179" s="279"/>
    </row>
    <row r="180" spans="2:14" x14ac:dyDescent="0.3">
      <c r="B180" s="17"/>
      <c r="C180" s="17"/>
      <c r="D180" s="388"/>
      <c r="E180" s="367"/>
      <c r="F180" s="17"/>
      <c r="G180" s="17"/>
      <c r="H180" s="17"/>
      <c r="I180" s="17"/>
      <c r="J180" s="17"/>
      <c r="K180" s="279"/>
      <c r="L180" s="279"/>
      <c r="M180" s="279"/>
      <c r="N180" s="279"/>
    </row>
    <row r="181" spans="2:14" x14ac:dyDescent="0.3">
      <c r="B181" s="17"/>
      <c r="C181" s="17"/>
      <c r="D181" s="388"/>
      <c r="E181" s="367"/>
      <c r="F181" s="17"/>
      <c r="G181" s="17"/>
      <c r="H181" s="17"/>
      <c r="I181" s="17"/>
      <c r="J181" s="17"/>
      <c r="K181" s="279"/>
      <c r="L181" s="279"/>
      <c r="M181" s="279"/>
      <c r="N181" s="279"/>
    </row>
    <row r="182" spans="2:14" x14ac:dyDescent="0.3">
      <c r="B182" s="17"/>
      <c r="C182" s="17"/>
      <c r="D182" s="388"/>
      <c r="E182" s="367"/>
      <c r="F182" s="17"/>
      <c r="G182" s="17"/>
      <c r="H182" s="17"/>
      <c r="I182" s="17"/>
      <c r="J182" s="17"/>
      <c r="K182" s="279"/>
      <c r="L182" s="279"/>
      <c r="M182" s="279"/>
      <c r="N182" s="279"/>
    </row>
    <row r="183" spans="2:14" x14ac:dyDescent="0.3">
      <c r="B183" s="17"/>
      <c r="C183" s="17"/>
      <c r="D183" s="388"/>
      <c r="E183" s="367"/>
      <c r="F183" s="17"/>
      <c r="G183" s="17"/>
      <c r="H183" s="17"/>
      <c r="I183" s="17"/>
      <c r="J183" s="17"/>
      <c r="K183" s="279"/>
      <c r="L183" s="279"/>
      <c r="M183" s="279"/>
      <c r="N183" s="279"/>
    </row>
    <row r="184" spans="2:14" x14ac:dyDescent="0.3">
      <c r="B184" s="17"/>
      <c r="C184" s="17"/>
      <c r="D184" s="388"/>
      <c r="E184" s="367"/>
      <c r="F184" s="17"/>
      <c r="G184" s="17"/>
      <c r="H184" s="17"/>
      <c r="I184" s="17"/>
      <c r="J184" s="17"/>
      <c r="K184" s="279"/>
      <c r="L184" s="279"/>
      <c r="M184" s="279"/>
      <c r="N184" s="279"/>
    </row>
    <row r="185" spans="2:14" x14ac:dyDescent="0.3">
      <c r="B185" s="17"/>
      <c r="C185" s="17"/>
      <c r="D185" s="388"/>
      <c r="E185" s="367"/>
      <c r="F185" s="17"/>
      <c r="G185" s="17"/>
      <c r="H185" s="17"/>
      <c r="I185" s="17"/>
      <c r="J185" s="17"/>
      <c r="K185" s="279"/>
      <c r="L185" s="279"/>
      <c r="M185" s="279"/>
      <c r="N185" s="279"/>
    </row>
    <row r="186" spans="2:14" x14ac:dyDescent="0.3">
      <c r="B186" s="17"/>
      <c r="C186" s="17"/>
      <c r="D186" s="388"/>
      <c r="E186" s="367"/>
      <c r="F186" s="17"/>
      <c r="G186" s="17"/>
      <c r="H186" s="17"/>
      <c r="I186" s="17"/>
      <c r="J186" s="17"/>
      <c r="K186" s="279"/>
      <c r="L186" s="279"/>
      <c r="M186" s="279"/>
      <c r="N186" s="279"/>
    </row>
    <row r="187" spans="2:14" x14ac:dyDescent="0.3">
      <c r="B187" s="17"/>
      <c r="C187" s="17"/>
      <c r="D187" s="388"/>
      <c r="E187" s="367"/>
      <c r="F187" s="17"/>
      <c r="G187" s="17"/>
      <c r="H187" s="17"/>
      <c r="I187" s="17"/>
      <c r="J187" s="17"/>
      <c r="K187" s="279"/>
      <c r="L187" s="279"/>
      <c r="M187" s="279"/>
      <c r="N187" s="279"/>
    </row>
    <row r="188" spans="2:14" x14ac:dyDescent="0.3">
      <c r="B188" s="17"/>
      <c r="C188" s="17"/>
      <c r="D188" s="388"/>
      <c r="E188" s="367"/>
      <c r="F188" s="17"/>
      <c r="G188" s="17"/>
      <c r="H188" s="17"/>
      <c r="I188" s="17"/>
      <c r="J188" s="17"/>
      <c r="K188" s="279"/>
      <c r="L188" s="279"/>
      <c r="M188" s="279"/>
      <c r="N188" s="279"/>
    </row>
    <row r="189" spans="2:14" x14ac:dyDescent="0.3">
      <c r="B189" s="17"/>
      <c r="C189" s="17"/>
      <c r="D189" s="388"/>
      <c r="E189" s="367"/>
      <c r="F189" s="17"/>
      <c r="G189" s="17"/>
      <c r="H189" s="17"/>
      <c r="I189" s="17"/>
      <c r="J189" s="17"/>
      <c r="K189" s="279"/>
      <c r="L189" s="279"/>
      <c r="M189" s="279"/>
      <c r="N189" s="279"/>
    </row>
    <row r="190" spans="2:14" x14ac:dyDescent="0.3">
      <c r="B190" s="17"/>
      <c r="C190" s="17"/>
      <c r="D190" s="388"/>
      <c r="E190" s="367"/>
      <c r="F190" s="17"/>
      <c r="G190" s="17"/>
      <c r="H190" s="17"/>
      <c r="I190" s="17"/>
      <c r="J190" s="17"/>
      <c r="K190" s="279"/>
      <c r="L190" s="279"/>
      <c r="M190" s="279"/>
      <c r="N190" s="279"/>
    </row>
    <row r="191" spans="2:14" x14ac:dyDescent="0.3">
      <c r="B191" s="17"/>
      <c r="C191" s="17"/>
      <c r="D191" s="388"/>
      <c r="E191" s="367"/>
      <c r="F191" s="17"/>
      <c r="G191" s="17"/>
      <c r="H191" s="17"/>
      <c r="I191" s="17"/>
      <c r="J191" s="17"/>
      <c r="K191" s="279"/>
      <c r="L191" s="279"/>
      <c r="M191" s="279"/>
      <c r="N191" s="279"/>
    </row>
    <row r="192" spans="2:14" x14ac:dyDescent="0.3">
      <c r="B192" s="17"/>
      <c r="C192" s="17"/>
      <c r="D192" s="388"/>
      <c r="E192" s="367"/>
      <c r="F192" s="17"/>
      <c r="G192" s="17"/>
      <c r="H192" s="17"/>
      <c r="I192" s="17"/>
      <c r="J192" s="17"/>
      <c r="K192" s="279"/>
      <c r="L192" s="279"/>
      <c r="M192" s="279"/>
      <c r="N192" s="279"/>
    </row>
    <row r="193" spans="2:14" x14ac:dyDescent="0.3">
      <c r="B193" s="17"/>
      <c r="C193" s="17"/>
      <c r="D193" s="388"/>
      <c r="E193" s="367"/>
      <c r="F193" s="17"/>
      <c r="G193" s="17"/>
      <c r="H193" s="17"/>
      <c r="I193" s="17"/>
      <c r="J193" s="17"/>
      <c r="K193" s="279"/>
      <c r="L193" s="279"/>
      <c r="M193" s="279"/>
      <c r="N193" s="279"/>
    </row>
    <row r="194" spans="2:14" x14ac:dyDescent="0.3">
      <c r="B194" s="17"/>
      <c r="C194" s="17"/>
      <c r="D194" s="388"/>
      <c r="E194" s="367"/>
      <c r="F194" s="17"/>
      <c r="G194" s="17"/>
      <c r="H194" s="17"/>
      <c r="I194" s="17"/>
      <c r="J194" s="17"/>
      <c r="K194" s="279"/>
      <c r="L194" s="279"/>
      <c r="M194" s="279"/>
      <c r="N194" s="279"/>
    </row>
    <row r="195" spans="2:14" x14ac:dyDescent="0.3">
      <c r="B195" s="17"/>
      <c r="C195" s="17"/>
      <c r="D195" s="388"/>
      <c r="E195" s="367"/>
      <c r="F195" s="17"/>
      <c r="G195" s="17"/>
      <c r="H195" s="17"/>
      <c r="I195" s="17"/>
      <c r="J195" s="17"/>
      <c r="K195" s="279"/>
      <c r="L195" s="279"/>
      <c r="M195" s="279"/>
      <c r="N195" s="279"/>
    </row>
    <row r="196" spans="2:14" x14ac:dyDescent="0.3">
      <c r="B196" s="17"/>
      <c r="C196" s="17"/>
      <c r="D196" s="388"/>
      <c r="E196" s="367"/>
      <c r="F196" s="17"/>
      <c r="G196" s="17"/>
      <c r="H196" s="17"/>
      <c r="I196" s="17"/>
      <c r="J196" s="17"/>
      <c r="K196" s="279"/>
      <c r="L196" s="279"/>
      <c r="M196" s="279"/>
      <c r="N196" s="279"/>
    </row>
    <row r="197" spans="2:14" x14ac:dyDescent="0.3">
      <c r="B197" s="17"/>
      <c r="C197" s="17"/>
      <c r="D197" s="388"/>
      <c r="E197" s="367"/>
      <c r="F197" s="17"/>
      <c r="G197" s="17"/>
      <c r="H197" s="17"/>
      <c r="I197" s="17"/>
      <c r="J197" s="17"/>
      <c r="K197" s="279"/>
      <c r="L197" s="279"/>
      <c r="M197" s="279"/>
      <c r="N197" s="279"/>
    </row>
    <row r="198" spans="2:14" x14ac:dyDescent="0.3">
      <c r="B198" s="17"/>
      <c r="C198" s="17"/>
      <c r="D198" s="388"/>
      <c r="E198" s="367"/>
      <c r="F198" s="17"/>
      <c r="G198" s="17"/>
      <c r="H198" s="17"/>
      <c r="I198" s="17"/>
      <c r="J198" s="17"/>
      <c r="K198" s="279"/>
      <c r="L198" s="279"/>
      <c r="M198" s="279"/>
      <c r="N198" s="279"/>
    </row>
    <row r="199" spans="2:14" x14ac:dyDescent="0.3">
      <c r="B199" s="17"/>
      <c r="C199" s="17"/>
      <c r="D199" s="388"/>
      <c r="E199" s="367"/>
      <c r="F199" s="17"/>
      <c r="G199" s="17"/>
      <c r="H199" s="17"/>
      <c r="I199" s="17"/>
      <c r="J199" s="17"/>
      <c r="K199" s="279"/>
      <c r="L199" s="279"/>
      <c r="M199" s="279"/>
      <c r="N199" s="279"/>
    </row>
    <row r="200" spans="2:14" x14ac:dyDescent="0.3">
      <c r="B200" s="17"/>
      <c r="C200" s="17"/>
      <c r="D200" s="388"/>
      <c r="E200" s="367"/>
      <c r="F200" s="17"/>
      <c r="G200" s="17"/>
      <c r="H200" s="17"/>
      <c r="I200" s="17"/>
      <c r="J200" s="17"/>
      <c r="K200" s="279"/>
      <c r="L200" s="279"/>
      <c r="M200" s="279"/>
      <c r="N200" s="279"/>
    </row>
    <row r="201" spans="2:14" x14ac:dyDescent="0.3">
      <c r="B201" s="17"/>
      <c r="C201" s="17"/>
      <c r="D201" s="388"/>
      <c r="E201" s="367"/>
      <c r="F201" s="17"/>
      <c r="G201" s="17"/>
      <c r="H201" s="17"/>
      <c r="I201" s="17"/>
      <c r="J201" s="17"/>
      <c r="K201" s="279"/>
      <c r="L201" s="279"/>
      <c r="M201" s="279"/>
      <c r="N201" s="279"/>
    </row>
    <row r="202" spans="2:14" x14ac:dyDescent="0.3">
      <c r="B202" s="17"/>
      <c r="C202" s="17"/>
      <c r="D202" s="388"/>
      <c r="E202" s="367"/>
      <c r="F202" s="17"/>
      <c r="G202" s="17"/>
      <c r="H202" s="17"/>
      <c r="I202" s="17"/>
      <c r="J202" s="17"/>
      <c r="K202" s="279"/>
      <c r="L202" s="279"/>
      <c r="M202" s="279"/>
      <c r="N202" s="279"/>
    </row>
    <row r="203" spans="2:14" x14ac:dyDescent="0.3">
      <c r="B203" s="17"/>
      <c r="C203" s="17"/>
      <c r="D203" s="388"/>
      <c r="E203" s="367"/>
      <c r="F203" s="17"/>
      <c r="G203" s="17"/>
      <c r="H203" s="17"/>
      <c r="I203" s="17"/>
      <c r="J203" s="17"/>
      <c r="K203" s="279"/>
      <c r="L203" s="279"/>
      <c r="M203" s="279"/>
      <c r="N203" s="279"/>
    </row>
    <row r="204" spans="2:14" x14ac:dyDescent="0.3">
      <c r="B204" s="17"/>
      <c r="C204" s="17"/>
      <c r="D204" s="388"/>
      <c r="E204" s="367"/>
      <c r="F204" s="17"/>
      <c r="G204" s="17"/>
      <c r="H204" s="17"/>
      <c r="I204" s="17"/>
      <c r="J204" s="17"/>
      <c r="K204" s="279"/>
      <c r="L204" s="279"/>
      <c r="M204" s="279"/>
      <c r="N204" s="279"/>
    </row>
    <row r="205" spans="2:14" x14ac:dyDescent="0.3">
      <c r="B205" s="17"/>
      <c r="C205" s="17"/>
      <c r="D205" s="388"/>
      <c r="E205" s="367"/>
      <c r="F205" s="17"/>
      <c r="G205" s="17"/>
      <c r="H205" s="17"/>
      <c r="I205" s="17"/>
      <c r="J205" s="17"/>
      <c r="K205" s="279"/>
      <c r="L205" s="279"/>
      <c r="M205" s="279"/>
      <c r="N205" s="279"/>
    </row>
    <row r="206" spans="2:14" x14ac:dyDescent="0.3">
      <c r="B206" s="17"/>
      <c r="C206" s="17"/>
      <c r="D206" s="388"/>
      <c r="E206" s="367"/>
      <c r="F206" s="17"/>
      <c r="G206" s="17"/>
      <c r="H206" s="17"/>
      <c r="I206" s="17"/>
      <c r="J206" s="17"/>
      <c r="K206" s="279"/>
      <c r="L206" s="279"/>
      <c r="M206" s="279"/>
      <c r="N206" s="279"/>
    </row>
    <row r="207" spans="2:14" x14ac:dyDescent="0.3">
      <c r="B207" s="17"/>
      <c r="C207" s="17"/>
      <c r="D207" s="388"/>
      <c r="E207" s="367"/>
      <c r="F207" s="17"/>
      <c r="G207" s="17"/>
      <c r="H207" s="17"/>
      <c r="I207" s="17"/>
      <c r="J207" s="17"/>
      <c r="K207" s="279"/>
      <c r="L207" s="279"/>
      <c r="M207" s="279"/>
      <c r="N207" s="279"/>
    </row>
    <row r="208" spans="2:14" x14ac:dyDescent="0.3">
      <c r="B208" s="17"/>
      <c r="C208" s="17"/>
      <c r="D208" s="388"/>
      <c r="E208" s="367"/>
      <c r="F208" s="17"/>
      <c r="G208" s="17"/>
      <c r="H208" s="17"/>
      <c r="I208" s="17"/>
      <c r="J208" s="17"/>
      <c r="K208" s="279"/>
      <c r="L208" s="279"/>
      <c r="M208" s="279"/>
      <c r="N208" s="279"/>
    </row>
    <row r="209" spans="2:14" x14ac:dyDescent="0.3">
      <c r="B209" s="17"/>
      <c r="C209" s="17"/>
      <c r="D209" s="388"/>
      <c r="E209" s="367"/>
      <c r="F209" s="17"/>
      <c r="G209" s="17"/>
      <c r="H209" s="17"/>
      <c r="I209" s="17"/>
      <c r="J209" s="17"/>
      <c r="K209" s="279"/>
      <c r="L209" s="279"/>
      <c r="M209" s="279"/>
      <c r="N209" s="279"/>
    </row>
    <row r="210" spans="2:14" x14ac:dyDescent="0.3">
      <c r="B210" s="17"/>
      <c r="C210" s="17"/>
      <c r="D210" s="388"/>
      <c r="E210" s="367"/>
      <c r="F210" s="17"/>
      <c r="G210" s="17"/>
      <c r="H210" s="17"/>
      <c r="I210" s="17"/>
      <c r="J210" s="17"/>
      <c r="K210" s="279"/>
      <c r="L210" s="279"/>
      <c r="M210" s="279"/>
      <c r="N210" s="279"/>
    </row>
    <row r="211" spans="2:14" x14ac:dyDescent="0.3">
      <c r="B211" s="17"/>
      <c r="C211" s="17"/>
      <c r="D211" s="388"/>
      <c r="E211" s="367"/>
      <c r="F211" s="17"/>
      <c r="G211" s="17"/>
      <c r="H211" s="17"/>
      <c r="I211" s="17"/>
      <c r="J211" s="17"/>
      <c r="K211" s="279"/>
      <c r="L211" s="279"/>
      <c r="M211" s="279"/>
      <c r="N211" s="279"/>
    </row>
    <row r="212" spans="2:14" x14ac:dyDescent="0.3">
      <c r="B212" s="17"/>
      <c r="C212" s="17"/>
      <c r="D212" s="388"/>
      <c r="E212" s="367"/>
      <c r="F212" s="17"/>
      <c r="G212" s="17"/>
      <c r="H212" s="17"/>
      <c r="I212" s="17"/>
      <c r="J212" s="17"/>
      <c r="K212" s="279"/>
      <c r="L212" s="279"/>
      <c r="M212" s="279"/>
      <c r="N212" s="279"/>
    </row>
    <row r="213" spans="2:14" x14ac:dyDescent="0.3">
      <c r="B213" s="17"/>
      <c r="C213" s="17"/>
      <c r="D213" s="388"/>
      <c r="E213" s="367"/>
      <c r="F213" s="17"/>
      <c r="G213" s="17"/>
      <c r="H213" s="17"/>
      <c r="I213" s="17"/>
      <c r="J213" s="17"/>
      <c r="K213" s="279"/>
      <c r="L213" s="279"/>
      <c r="M213" s="279"/>
      <c r="N213" s="279"/>
    </row>
    <row r="214" spans="2:14" x14ac:dyDescent="0.3">
      <c r="B214" s="17"/>
      <c r="C214" s="17"/>
      <c r="D214" s="388"/>
      <c r="E214" s="367"/>
      <c r="F214" s="17"/>
      <c r="G214" s="17"/>
      <c r="H214" s="17"/>
      <c r="I214" s="17"/>
      <c r="J214" s="17"/>
      <c r="K214" s="279"/>
      <c r="L214" s="279"/>
      <c r="M214" s="279"/>
      <c r="N214" s="279"/>
    </row>
    <row r="215" spans="2:14" x14ac:dyDescent="0.3">
      <c r="B215" s="17"/>
      <c r="C215" s="17"/>
      <c r="D215" s="388"/>
      <c r="E215" s="367"/>
      <c r="F215" s="17"/>
      <c r="G215" s="17"/>
      <c r="H215" s="17"/>
      <c r="I215" s="17"/>
      <c r="J215" s="17"/>
      <c r="K215" s="279"/>
      <c r="L215" s="279"/>
      <c r="M215" s="279"/>
      <c r="N215" s="279"/>
    </row>
    <row r="216" spans="2:14" x14ac:dyDescent="0.3">
      <c r="B216" s="17"/>
      <c r="C216" s="17"/>
      <c r="D216" s="388"/>
      <c r="E216" s="367"/>
      <c r="F216" s="17"/>
      <c r="G216" s="17"/>
      <c r="H216" s="17"/>
      <c r="I216" s="17"/>
      <c r="J216" s="17"/>
      <c r="K216" s="279"/>
      <c r="L216" s="279"/>
      <c r="M216" s="279"/>
      <c r="N216" s="279"/>
    </row>
    <row r="217" spans="2:14" x14ac:dyDescent="0.3">
      <c r="B217" s="17"/>
      <c r="C217" s="17"/>
      <c r="D217" s="388"/>
      <c r="E217" s="367"/>
      <c r="F217" s="17"/>
      <c r="G217" s="17"/>
      <c r="H217" s="17"/>
      <c r="I217" s="17"/>
      <c r="J217" s="17"/>
      <c r="K217" s="279"/>
      <c r="L217" s="279"/>
      <c r="M217" s="279"/>
      <c r="N217" s="279"/>
    </row>
    <row r="218" spans="2:14" x14ac:dyDescent="0.3">
      <c r="B218" s="17"/>
      <c r="C218" s="17"/>
      <c r="D218" s="388"/>
      <c r="E218" s="367"/>
      <c r="F218" s="17"/>
      <c r="G218" s="17"/>
      <c r="H218" s="17"/>
      <c r="I218" s="17"/>
      <c r="J218" s="17"/>
      <c r="K218" s="279"/>
      <c r="L218" s="279"/>
      <c r="M218" s="279"/>
      <c r="N218" s="279"/>
    </row>
    <row r="219" spans="2:14" x14ac:dyDescent="0.3">
      <c r="B219" s="17"/>
      <c r="C219" s="17"/>
      <c r="D219" s="388"/>
      <c r="E219" s="367"/>
      <c r="F219" s="17"/>
      <c r="G219" s="17"/>
      <c r="H219" s="17"/>
      <c r="I219" s="17"/>
      <c r="J219" s="17"/>
      <c r="K219" s="279"/>
      <c r="L219" s="279"/>
      <c r="M219" s="279"/>
      <c r="N219" s="279"/>
    </row>
    <row r="220" spans="2:14" x14ac:dyDescent="0.3">
      <c r="B220" s="17"/>
      <c r="C220" s="17"/>
      <c r="D220" s="388"/>
      <c r="E220" s="367"/>
      <c r="F220" s="17"/>
      <c r="G220" s="17"/>
      <c r="H220" s="17"/>
      <c r="I220" s="17"/>
      <c r="J220" s="17"/>
      <c r="K220" s="279"/>
      <c r="L220" s="279"/>
      <c r="M220" s="279"/>
      <c r="N220" s="279"/>
    </row>
    <row r="221" spans="2:14" x14ac:dyDescent="0.3">
      <c r="B221" s="17"/>
      <c r="C221" s="17"/>
      <c r="D221" s="388"/>
      <c r="E221" s="367"/>
      <c r="F221" s="17"/>
      <c r="G221" s="17"/>
      <c r="H221" s="17"/>
      <c r="I221" s="17"/>
      <c r="J221" s="17"/>
      <c r="K221" s="279"/>
      <c r="L221" s="279"/>
      <c r="M221" s="279"/>
      <c r="N221" s="279"/>
    </row>
    <row r="222" spans="2:14" x14ac:dyDescent="0.3">
      <c r="B222" s="17"/>
      <c r="C222" s="17"/>
      <c r="D222" s="388"/>
      <c r="E222" s="367"/>
      <c r="F222" s="17"/>
      <c r="G222" s="17"/>
      <c r="H222" s="17"/>
      <c r="I222" s="17"/>
      <c r="J222" s="17"/>
      <c r="K222" s="279"/>
      <c r="L222" s="279"/>
      <c r="M222" s="279"/>
      <c r="N222" s="279"/>
    </row>
    <row r="223" spans="2:14" x14ac:dyDescent="0.3">
      <c r="B223" s="17"/>
      <c r="C223" s="17"/>
      <c r="D223" s="388"/>
      <c r="E223" s="367"/>
      <c r="F223" s="17"/>
      <c r="G223" s="17"/>
      <c r="H223" s="17"/>
      <c r="I223" s="17"/>
      <c r="J223" s="17"/>
      <c r="K223" s="279"/>
      <c r="L223" s="279"/>
      <c r="M223" s="279"/>
      <c r="N223" s="279"/>
    </row>
    <row r="224" spans="2:14" x14ac:dyDescent="0.3">
      <c r="B224" s="17"/>
      <c r="C224" s="17"/>
      <c r="D224" s="388"/>
      <c r="E224" s="367"/>
      <c r="F224" s="17"/>
      <c r="G224" s="17"/>
      <c r="H224" s="17"/>
      <c r="I224" s="17"/>
      <c r="J224" s="17"/>
      <c r="K224" s="279"/>
      <c r="L224" s="279"/>
      <c r="M224" s="279"/>
      <c r="N224" s="279"/>
    </row>
    <row r="225" spans="2:14" x14ac:dyDescent="0.3">
      <c r="B225" s="17"/>
      <c r="C225" s="17"/>
      <c r="D225" s="388"/>
      <c r="E225" s="367"/>
      <c r="F225" s="17"/>
      <c r="G225" s="17"/>
      <c r="H225" s="17"/>
      <c r="I225" s="17"/>
      <c r="J225" s="17"/>
      <c r="K225" s="279"/>
      <c r="L225" s="279"/>
      <c r="M225" s="279"/>
      <c r="N225" s="279"/>
    </row>
    <row r="226" spans="2:14" x14ac:dyDescent="0.3">
      <c r="B226" s="17"/>
      <c r="C226" s="17"/>
      <c r="D226" s="388"/>
      <c r="E226" s="367"/>
      <c r="F226" s="17"/>
      <c r="G226" s="17"/>
      <c r="H226" s="17"/>
      <c r="I226" s="17"/>
      <c r="J226" s="17"/>
      <c r="K226" s="279"/>
      <c r="L226" s="279"/>
      <c r="M226" s="279"/>
      <c r="N226" s="279"/>
    </row>
    <row r="227" spans="2:14" x14ac:dyDescent="0.3">
      <c r="B227" s="17"/>
      <c r="C227" s="17"/>
      <c r="D227" s="388"/>
      <c r="E227" s="367"/>
      <c r="F227" s="17"/>
      <c r="G227" s="17"/>
      <c r="H227" s="17"/>
      <c r="I227" s="17"/>
      <c r="J227" s="17"/>
      <c r="K227" s="279"/>
      <c r="L227" s="279"/>
      <c r="M227" s="279"/>
      <c r="N227" s="279"/>
    </row>
    <row r="228" spans="2:14" x14ac:dyDescent="0.3">
      <c r="B228" s="17"/>
      <c r="C228" s="17"/>
      <c r="D228" s="388"/>
      <c r="E228" s="367"/>
      <c r="F228" s="17"/>
      <c r="G228" s="17"/>
      <c r="H228" s="17"/>
      <c r="I228" s="17"/>
      <c r="J228" s="17"/>
      <c r="K228" s="279"/>
      <c r="L228" s="279"/>
      <c r="M228" s="279"/>
      <c r="N228" s="279"/>
    </row>
    <row r="229" spans="2:14" x14ac:dyDescent="0.3">
      <c r="B229" s="17"/>
      <c r="C229" s="17"/>
      <c r="D229" s="388"/>
      <c r="E229" s="367"/>
      <c r="F229" s="17"/>
      <c r="G229" s="17"/>
      <c r="H229" s="17"/>
      <c r="I229" s="17"/>
      <c r="J229" s="17"/>
      <c r="K229" s="279"/>
      <c r="L229" s="279"/>
      <c r="M229" s="279"/>
      <c r="N229" s="279"/>
    </row>
    <row r="230" spans="2:14" x14ac:dyDescent="0.3">
      <c r="B230" s="17"/>
      <c r="C230" s="17"/>
      <c r="D230" s="388"/>
      <c r="E230" s="367"/>
      <c r="F230" s="17"/>
      <c r="G230" s="17"/>
      <c r="H230" s="17"/>
      <c r="I230" s="17"/>
      <c r="J230" s="17"/>
      <c r="K230" s="279"/>
      <c r="L230" s="279"/>
      <c r="M230" s="279"/>
      <c r="N230" s="279"/>
    </row>
    <row r="231" spans="2:14" x14ac:dyDescent="0.3">
      <c r="B231" s="17"/>
      <c r="C231" s="17"/>
      <c r="D231" s="388"/>
      <c r="E231" s="367"/>
      <c r="F231" s="17"/>
      <c r="G231" s="17"/>
      <c r="H231" s="17"/>
      <c r="I231" s="17"/>
      <c r="J231" s="17"/>
      <c r="K231" s="279"/>
      <c r="L231" s="279"/>
      <c r="M231" s="279"/>
      <c r="N231" s="279"/>
    </row>
    <row r="232" spans="2:14" x14ac:dyDescent="0.3">
      <c r="B232" s="17"/>
      <c r="C232" s="17"/>
      <c r="D232" s="388"/>
      <c r="E232" s="367"/>
      <c r="F232" s="17"/>
      <c r="G232" s="17"/>
      <c r="H232" s="17"/>
      <c r="I232" s="17"/>
      <c r="J232" s="17"/>
      <c r="K232" s="279"/>
      <c r="L232" s="279"/>
      <c r="M232" s="279"/>
      <c r="N232" s="279"/>
    </row>
    <row r="233" spans="2:14" x14ac:dyDescent="0.3">
      <c r="B233" s="17"/>
      <c r="C233" s="17"/>
      <c r="D233" s="388"/>
      <c r="E233" s="367"/>
      <c r="F233" s="17"/>
      <c r="G233" s="17"/>
      <c r="H233" s="17"/>
      <c r="I233" s="17"/>
      <c r="J233" s="17"/>
      <c r="K233" s="279"/>
      <c r="L233" s="279"/>
      <c r="M233" s="279"/>
      <c r="N233" s="279"/>
    </row>
    <row r="234" spans="2:14" x14ac:dyDescent="0.3">
      <c r="B234" s="17"/>
      <c r="C234" s="17"/>
      <c r="D234" s="388"/>
      <c r="E234" s="367"/>
      <c r="F234" s="17"/>
      <c r="G234" s="17"/>
      <c r="H234" s="17"/>
      <c r="I234" s="17"/>
      <c r="J234" s="17"/>
      <c r="K234" s="279"/>
      <c r="L234" s="279"/>
      <c r="M234" s="279"/>
      <c r="N234" s="279"/>
    </row>
    <row r="235" spans="2:14" x14ac:dyDescent="0.3">
      <c r="B235" s="17"/>
      <c r="C235" s="17"/>
      <c r="D235" s="388"/>
      <c r="E235" s="367"/>
      <c r="F235" s="17"/>
      <c r="G235" s="17"/>
      <c r="H235" s="17"/>
      <c r="I235" s="17"/>
      <c r="J235" s="17"/>
      <c r="K235" s="279"/>
      <c r="L235" s="279"/>
      <c r="M235" s="279"/>
      <c r="N235" s="279"/>
    </row>
    <row r="236" spans="2:14" x14ac:dyDescent="0.3">
      <c r="B236" s="17"/>
      <c r="C236" s="17"/>
      <c r="D236" s="388"/>
      <c r="E236" s="367"/>
      <c r="F236" s="17"/>
      <c r="G236" s="17"/>
      <c r="H236" s="17"/>
      <c r="I236" s="17"/>
      <c r="J236" s="17"/>
      <c r="K236" s="279"/>
      <c r="L236" s="279"/>
      <c r="M236" s="279"/>
      <c r="N236" s="279"/>
    </row>
    <row r="237" spans="2:14" x14ac:dyDescent="0.3">
      <c r="B237" s="17"/>
      <c r="C237" s="17"/>
      <c r="D237" s="388"/>
      <c r="E237" s="367"/>
      <c r="F237" s="17"/>
      <c r="G237" s="17"/>
      <c r="H237" s="17"/>
      <c r="I237" s="17"/>
      <c r="J237" s="17"/>
      <c r="K237" s="279"/>
      <c r="L237" s="279"/>
      <c r="M237" s="279"/>
      <c r="N237" s="279"/>
    </row>
    <row r="238" spans="2:14" x14ac:dyDescent="0.3">
      <c r="B238" s="17"/>
      <c r="C238" s="17"/>
      <c r="D238" s="388"/>
      <c r="E238" s="367"/>
      <c r="F238" s="17"/>
      <c r="G238" s="17"/>
      <c r="H238" s="17"/>
      <c r="I238" s="17"/>
      <c r="J238" s="17"/>
      <c r="K238" s="279"/>
      <c r="L238" s="279"/>
      <c r="M238" s="279"/>
      <c r="N238" s="279"/>
    </row>
    <row r="239" spans="2:14" x14ac:dyDescent="0.3">
      <c r="B239" s="17"/>
      <c r="C239" s="17"/>
      <c r="D239" s="388"/>
      <c r="E239" s="367"/>
      <c r="F239" s="17"/>
      <c r="G239" s="17"/>
      <c r="H239" s="17"/>
      <c r="I239" s="17"/>
      <c r="J239" s="17"/>
      <c r="K239" s="279"/>
      <c r="L239" s="279"/>
      <c r="M239" s="279"/>
      <c r="N239" s="279"/>
    </row>
    <row r="240" spans="2:14" x14ac:dyDescent="0.3">
      <c r="B240" s="17"/>
      <c r="C240" s="17"/>
      <c r="D240" s="388"/>
      <c r="E240" s="367"/>
      <c r="F240" s="17"/>
      <c r="G240" s="17"/>
      <c r="H240" s="17"/>
      <c r="I240" s="17"/>
      <c r="J240" s="17"/>
      <c r="K240" s="279"/>
      <c r="L240" s="279"/>
      <c r="M240" s="279"/>
      <c r="N240" s="279"/>
    </row>
    <row r="241" spans="2:14" x14ac:dyDescent="0.3">
      <c r="B241" s="17"/>
      <c r="C241" s="17"/>
      <c r="D241" s="388"/>
      <c r="E241" s="367"/>
      <c r="F241" s="17"/>
      <c r="G241" s="17"/>
      <c r="H241" s="17"/>
      <c r="I241" s="17"/>
      <c r="J241" s="17"/>
      <c r="K241" s="279"/>
      <c r="L241" s="279"/>
      <c r="M241" s="279"/>
      <c r="N241" s="279"/>
    </row>
    <row r="242" spans="2:14" x14ac:dyDescent="0.3">
      <c r="B242" s="17"/>
      <c r="C242" s="17"/>
      <c r="D242" s="388"/>
      <c r="E242" s="367"/>
      <c r="F242" s="17"/>
      <c r="G242" s="17"/>
      <c r="H242" s="17"/>
      <c r="I242" s="17"/>
      <c r="J242" s="17"/>
      <c r="K242" s="279"/>
      <c r="L242" s="279"/>
      <c r="M242" s="279"/>
      <c r="N242" s="279"/>
    </row>
    <row r="243" spans="2:14" x14ac:dyDescent="0.3">
      <c r="B243" s="17"/>
      <c r="C243" s="17"/>
      <c r="D243" s="388"/>
      <c r="E243" s="367"/>
      <c r="F243" s="17"/>
      <c r="G243" s="17"/>
      <c r="H243" s="17"/>
      <c r="I243" s="17"/>
      <c r="J243" s="17"/>
      <c r="K243" s="279"/>
      <c r="L243" s="279"/>
      <c r="M243" s="279"/>
      <c r="N243" s="279"/>
    </row>
    <row r="244" spans="2:14" x14ac:dyDescent="0.3">
      <c r="B244" s="17"/>
      <c r="C244" s="17"/>
      <c r="D244" s="388"/>
      <c r="E244" s="367"/>
      <c r="F244" s="17"/>
      <c r="G244" s="17"/>
      <c r="H244" s="17"/>
      <c r="I244" s="17"/>
      <c r="J244" s="17"/>
      <c r="K244" s="279"/>
      <c r="L244" s="279"/>
      <c r="M244" s="279"/>
      <c r="N244" s="279"/>
    </row>
    <row r="245" spans="2:14" x14ac:dyDescent="0.3">
      <c r="B245" s="17"/>
      <c r="C245" s="17"/>
      <c r="D245" s="388"/>
      <c r="E245" s="367"/>
      <c r="F245" s="17"/>
      <c r="G245" s="17"/>
      <c r="H245" s="17"/>
      <c r="I245" s="17"/>
      <c r="J245" s="17"/>
      <c r="K245" s="279"/>
      <c r="L245" s="279"/>
      <c r="M245" s="279"/>
      <c r="N245" s="279"/>
    </row>
    <row r="246" spans="2:14" x14ac:dyDescent="0.3">
      <c r="B246" s="17"/>
      <c r="C246" s="17"/>
      <c r="D246" s="388"/>
      <c r="E246" s="367"/>
      <c r="F246" s="17"/>
      <c r="G246" s="17"/>
      <c r="H246" s="17"/>
      <c r="I246" s="17"/>
      <c r="J246" s="17"/>
      <c r="K246" s="279"/>
      <c r="L246" s="279"/>
      <c r="M246" s="279"/>
      <c r="N246" s="279"/>
    </row>
    <row r="247" spans="2:14" x14ac:dyDescent="0.3">
      <c r="B247" s="17"/>
      <c r="C247" s="17"/>
      <c r="D247" s="388"/>
      <c r="E247" s="367"/>
      <c r="F247" s="17"/>
      <c r="G247" s="17"/>
      <c r="H247" s="17"/>
      <c r="I247" s="17"/>
      <c r="J247" s="17"/>
      <c r="K247" s="279"/>
      <c r="L247" s="279"/>
      <c r="M247" s="279"/>
      <c r="N247" s="279"/>
    </row>
    <row r="248" spans="2:14" x14ac:dyDescent="0.3">
      <c r="B248" s="17"/>
      <c r="C248" s="17"/>
      <c r="D248" s="388"/>
      <c r="E248" s="367"/>
      <c r="F248" s="17"/>
      <c r="G248" s="17"/>
      <c r="H248" s="17"/>
      <c r="I248" s="17"/>
      <c r="J248" s="17"/>
      <c r="K248" s="279"/>
      <c r="L248" s="279"/>
      <c r="M248" s="279"/>
      <c r="N248" s="279"/>
    </row>
    <row r="249" spans="2:14" x14ac:dyDescent="0.3">
      <c r="B249" s="17"/>
      <c r="C249" s="17"/>
      <c r="D249" s="388"/>
      <c r="E249" s="367"/>
      <c r="F249" s="17"/>
      <c r="G249" s="17"/>
      <c r="H249" s="17"/>
      <c r="I249" s="17"/>
      <c r="J249" s="17"/>
      <c r="K249" s="279"/>
      <c r="L249" s="279"/>
      <c r="M249" s="279"/>
      <c r="N249" s="279"/>
    </row>
    <row r="250" spans="2:14" x14ac:dyDescent="0.3">
      <c r="B250" s="17"/>
      <c r="C250" s="17"/>
      <c r="D250" s="388"/>
      <c r="E250" s="367"/>
      <c r="F250" s="17"/>
      <c r="G250" s="17"/>
      <c r="H250" s="17"/>
      <c r="I250" s="17"/>
      <c r="J250" s="17"/>
      <c r="K250" s="279"/>
      <c r="L250" s="279"/>
      <c r="M250" s="279"/>
      <c r="N250" s="279"/>
    </row>
    <row r="251" spans="2:14" x14ac:dyDescent="0.3">
      <c r="B251" s="17"/>
      <c r="C251" s="17"/>
      <c r="D251" s="388"/>
      <c r="E251" s="367"/>
      <c r="F251" s="17"/>
      <c r="G251" s="17"/>
      <c r="H251" s="17"/>
      <c r="I251" s="17"/>
      <c r="J251" s="17"/>
      <c r="K251" s="279"/>
      <c r="L251" s="279"/>
      <c r="M251" s="279"/>
      <c r="N251" s="279"/>
    </row>
    <row r="252" spans="2:14" x14ac:dyDescent="0.3">
      <c r="B252" s="17"/>
      <c r="C252" s="17"/>
      <c r="D252" s="388"/>
      <c r="E252" s="367"/>
      <c r="F252" s="17"/>
      <c r="G252" s="17"/>
      <c r="H252" s="17"/>
      <c r="I252" s="17"/>
      <c r="J252" s="17"/>
      <c r="K252" s="279"/>
      <c r="L252" s="279"/>
      <c r="M252" s="279"/>
      <c r="N252" s="279"/>
    </row>
    <row r="253" spans="2:14" x14ac:dyDescent="0.3">
      <c r="B253" s="17"/>
      <c r="C253" s="17"/>
      <c r="D253" s="388"/>
      <c r="E253" s="367"/>
      <c r="F253" s="17"/>
      <c r="G253" s="17"/>
      <c r="H253" s="17"/>
      <c r="I253" s="17"/>
      <c r="J253" s="17"/>
      <c r="K253" s="279"/>
      <c r="L253" s="279"/>
      <c r="M253" s="279"/>
      <c r="N253" s="279"/>
    </row>
    <row r="254" spans="2:14" x14ac:dyDescent="0.3">
      <c r="B254" s="17"/>
      <c r="C254" s="17"/>
      <c r="D254" s="388"/>
      <c r="E254" s="367"/>
      <c r="F254" s="17"/>
      <c r="G254" s="17"/>
      <c r="H254" s="17"/>
      <c r="I254" s="17"/>
      <c r="J254" s="17"/>
      <c r="K254" s="279"/>
      <c r="L254" s="279"/>
      <c r="M254" s="279"/>
      <c r="N254" s="279"/>
    </row>
    <row r="255" spans="2:14" x14ac:dyDescent="0.3">
      <c r="B255" s="17"/>
      <c r="C255" s="17"/>
      <c r="D255" s="388"/>
      <c r="E255" s="367"/>
      <c r="F255" s="17"/>
      <c r="G255" s="17"/>
      <c r="H255" s="17"/>
      <c r="I255" s="17"/>
      <c r="J255" s="17"/>
      <c r="K255" s="279"/>
      <c r="L255" s="279"/>
      <c r="M255" s="279"/>
      <c r="N255" s="279"/>
    </row>
    <row r="256" spans="2:14" x14ac:dyDescent="0.3">
      <c r="B256" s="17"/>
      <c r="C256" s="17"/>
      <c r="D256" s="388"/>
      <c r="E256" s="367"/>
      <c r="F256" s="17"/>
      <c r="G256" s="17"/>
      <c r="H256" s="17"/>
      <c r="I256" s="17"/>
      <c r="J256" s="17"/>
      <c r="K256" s="279"/>
      <c r="L256" s="279"/>
      <c r="M256" s="279"/>
      <c r="N256" s="279"/>
    </row>
    <row r="257" spans="2:14" x14ac:dyDescent="0.3">
      <c r="B257" s="17"/>
      <c r="C257" s="17"/>
      <c r="D257" s="388"/>
      <c r="E257" s="367"/>
      <c r="F257" s="17"/>
      <c r="G257" s="17"/>
      <c r="H257" s="17"/>
      <c r="I257" s="17"/>
      <c r="J257" s="17"/>
      <c r="K257" s="279"/>
      <c r="L257" s="279"/>
      <c r="M257" s="279"/>
      <c r="N257" s="279"/>
    </row>
    <row r="258" spans="2:14" x14ac:dyDescent="0.3">
      <c r="B258" s="17"/>
      <c r="C258" s="17"/>
      <c r="D258" s="388"/>
      <c r="E258" s="367"/>
      <c r="F258" s="17"/>
      <c r="G258" s="17"/>
      <c r="H258" s="17"/>
      <c r="I258" s="17"/>
      <c r="J258" s="17"/>
      <c r="K258" s="279"/>
      <c r="L258" s="279"/>
      <c r="M258" s="279"/>
      <c r="N258" s="279"/>
    </row>
    <row r="259" spans="2:14" x14ac:dyDescent="0.3">
      <c r="B259" s="17"/>
      <c r="C259" s="17"/>
      <c r="D259" s="388"/>
      <c r="E259" s="367"/>
      <c r="F259" s="17"/>
      <c r="G259" s="17"/>
      <c r="H259" s="17"/>
      <c r="I259" s="17"/>
      <c r="J259" s="17"/>
      <c r="K259" s="279"/>
      <c r="L259" s="279"/>
      <c r="M259" s="279"/>
      <c r="N259" s="279"/>
    </row>
    <row r="260" spans="2:14" x14ac:dyDescent="0.3">
      <c r="B260" s="17"/>
      <c r="C260" s="17"/>
      <c r="D260" s="388"/>
      <c r="E260" s="367"/>
      <c r="F260" s="17"/>
      <c r="G260" s="17"/>
      <c r="H260" s="17"/>
      <c r="I260" s="17"/>
      <c r="J260" s="17"/>
      <c r="K260" s="279"/>
      <c r="L260" s="279"/>
      <c r="M260" s="279"/>
      <c r="N260" s="279"/>
    </row>
    <row r="261" spans="2:14" x14ac:dyDescent="0.3">
      <c r="B261" s="17"/>
      <c r="C261" s="17"/>
      <c r="D261" s="388"/>
      <c r="E261" s="367"/>
      <c r="F261" s="17"/>
      <c r="G261" s="17"/>
      <c r="H261" s="17"/>
      <c r="I261" s="17"/>
      <c r="J261" s="17"/>
      <c r="K261" s="279"/>
      <c r="L261" s="279"/>
      <c r="M261" s="279"/>
      <c r="N261" s="279"/>
    </row>
    <row r="262" spans="2:14" x14ac:dyDescent="0.3">
      <c r="B262" s="17"/>
      <c r="C262" s="17"/>
      <c r="D262" s="388"/>
      <c r="E262" s="367"/>
      <c r="F262" s="17"/>
      <c r="G262" s="17"/>
      <c r="H262" s="17"/>
      <c r="I262" s="17"/>
      <c r="J262" s="17"/>
      <c r="K262" s="279"/>
      <c r="L262" s="279"/>
      <c r="M262" s="279"/>
      <c r="N262" s="279"/>
    </row>
    <row r="263" spans="2:14" x14ac:dyDescent="0.3">
      <c r="B263" s="17"/>
      <c r="C263" s="17"/>
      <c r="D263" s="388"/>
      <c r="E263" s="367"/>
      <c r="F263" s="17"/>
      <c r="G263" s="17"/>
      <c r="H263" s="17"/>
      <c r="I263" s="17"/>
      <c r="J263" s="17"/>
      <c r="K263" s="279"/>
      <c r="L263" s="279"/>
      <c r="M263" s="279"/>
      <c r="N263" s="279"/>
    </row>
    <row r="264" spans="2:14" x14ac:dyDescent="0.3">
      <c r="B264" s="17"/>
      <c r="C264" s="17"/>
      <c r="D264" s="388"/>
      <c r="E264" s="367"/>
      <c r="F264" s="17"/>
      <c r="G264" s="17"/>
      <c r="H264" s="17"/>
      <c r="I264" s="17"/>
      <c r="J264" s="17"/>
      <c r="K264" s="279"/>
      <c r="L264" s="279"/>
      <c r="M264" s="279"/>
      <c r="N264" s="279"/>
    </row>
    <row r="265" spans="2:14" x14ac:dyDescent="0.3">
      <c r="B265" s="17"/>
      <c r="C265" s="17"/>
      <c r="D265" s="388"/>
      <c r="E265" s="367"/>
      <c r="F265" s="17"/>
      <c r="G265" s="17"/>
      <c r="H265" s="17"/>
      <c r="I265" s="17"/>
      <c r="J265" s="17"/>
      <c r="K265" s="279"/>
      <c r="L265" s="279"/>
      <c r="M265" s="279"/>
      <c r="N265" s="279"/>
    </row>
    <row r="266" spans="2:14" x14ac:dyDescent="0.3">
      <c r="B266" s="17"/>
      <c r="C266" s="17"/>
      <c r="D266" s="388"/>
      <c r="E266" s="367"/>
      <c r="F266" s="17"/>
      <c r="G266" s="17"/>
      <c r="H266" s="17"/>
      <c r="I266" s="17"/>
      <c r="J266" s="17"/>
      <c r="K266" s="279"/>
      <c r="L266" s="279"/>
      <c r="M266" s="279"/>
      <c r="N266" s="279"/>
    </row>
    <row r="267" spans="2:14" x14ac:dyDescent="0.3">
      <c r="B267" s="17"/>
      <c r="C267" s="17"/>
      <c r="D267" s="388"/>
      <c r="E267" s="367"/>
      <c r="F267" s="17"/>
      <c r="G267" s="17"/>
      <c r="H267" s="17"/>
      <c r="I267" s="17"/>
      <c r="J267" s="17"/>
      <c r="K267" s="279"/>
      <c r="L267" s="279"/>
      <c r="M267" s="279"/>
      <c r="N267" s="279"/>
    </row>
    <row r="268" spans="2:14" x14ac:dyDescent="0.3">
      <c r="B268" s="17"/>
      <c r="C268" s="17"/>
      <c r="D268" s="388"/>
      <c r="E268" s="367"/>
      <c r="F268" s="17"/>
      <c r="G268" s="17"/>
      <c r="H268" s="17"/>
      <c r="I268" s="17"/>
      <c r="J268" s="17"/>
      <c r="K268" s="279"/>
      <c r="L268" s="279"/>
      <c r="M268" s="279"/>
      <c r="N268" s="279"/>
    </row>
    <row r="269" spans="2:14" x14ac:dyDescent="0.3">
      <c r="B269" s="17"/>
      <c r="C269" s="17"/>
      <c r="D269" s="388"/>
      <c r="E269" s="367"/>
      <c r="F269" s="17"/>
      <c r="G269" s="17"/>
      <c r="H269" s="17"/>
      <c r="I269" s="17"/>
      <c r="J269" s="17"/>
      <c r="K269" s="279"/>
      <c r="L269" s="279"/>
      <c r="M269" s="279"/>
      <c r="N269" s="279"/>
    </row>
    <row r="270" spans="2:14" x14ac:dyDescent="0.3">
      <c r="B270" s="17"/>
      <c r="C270" s="17"/>
      <c r="D270" s="388"/>
      <c r="E270" s="367"/>
      <c r="F270" s="17"/>
      <c r="G270" s="17"/>
      <c r="H270" s="17"/>
      <c r="I270" s="17"/>
      <c r="J270" s="17"/>
      <c r="K270" s="279"/>
      <c r="L270" s="279"/>
      <c r="M270" s="279"/>
      <c r="N270" s="279"/>
    </row>
    <row r="271" spans="2:14" x14ac:dyDescent="0.3">
      <c r="B271" s="17"/>
      <c r="C271" s="17"/>
      <c r="D271" s="388"/>
      <c r="E271" s="367"/>
      <c r="F271" s="17"/>
      <c r="G271" s="17"/>
      <c r="H271" s="17"/>
      <c r="I271" s="17"/>
      <c r="J271" s="17"/>
      <c r="K271" s="279"/>
      <c r="L271" s="279"/>
      <c r="M271" s="279"/>
      <c r="N271" s="279"/>
    </row>
    <row r="272" spans="2:14" x14ac:dyDescent="0.3">
      <c r="B272" s="17"/>
      <c r="C272" s="17"/>
      <c r="D272" s="388"/>
      <c r="E272" s="367"/>
      <c r="F272" s="17"/>
      <c r="G272" s="17"/>
      <c r="H272" s="17"/>
      <c r="I272" s="17"/>
      <c r="J272" s="17"/>
      <c r="K272" s="279"/>
      <c r="L272" s="279"/>
      <c r="M272" s="279"/>
      <c r="N272" s="279"/>
    </row>
    <row r="273" spans="2:14" x14ac:dyDescent="0.3">
      <c r="B273" s="17"/>
      <c r="C273" s="17"/>
      <c r="D273" s="388"/>
      <c r="E273" s="367"/>
      <c r="F273" s="17"/>
      <c r="G273" s="17"/>
      <c r="H273" s="17"/>
      <c r="I273" s="17"/>
      <c r="J273" s="17"/>
      <c r="K273" s="279"/>
      <c r="L273" s="279"/>
      <c r="M273" s="279"/>
      <c r="N273" s="279"/>
    </row>
    <row r="274" spans="2:14" x14ac:dyDescent="0.3">
      <c r="B274" s="17"/>
      <c r="C274" s="17"/>
      <c r="D274" s="388"/>
      <c r="E274" s="367"/>
      <c r="F274" s="17"/>
      <c r="G274" s="17"/>
      <c r="H274" s="17"/>
      <c r="I274" s="17"/>
      <c r="J274" s="17"/>
      <c r="K274" s="279"/>
      <c r="L274" s="279"/>
      <c r="M274" s="279"/>
      <c r="N274" s="279"/>
    </row>
    <row r="275" spans="2:14" x14ac:dyDescent="0.3">
      <c r="B275" s="17"/>
      <c r="C275" s="17"/>
      <c r="D275" s="388"/>
      <c r="E275" s="367"/>
      <c r="F275" s="17"/>
      <c r="G275" s="17"/>
      <c r="H275" s="17"/>
      <c r="I275" s="17"/>
      <c r="J275" s="17"/>
      <c r="K275" s="279"/>
      <c r="L275" s="279"/>
      <c r="M275" s="279"/>
      <c r="N275" s="279"/>
    </row>
    <row r="276" spans="2:14" x14ac:dyDescent="0.3">
      <c r="B276" s="17"/>
      <c r="C276" s="17"/>
      <c r="D276" s="388"/>
      <c r="E276" s="367"/>
      <c r="F276" s="17"/>
      <c r="G276" s="17"/>
      <c r="H276" s="17"/>
      <c r="I276" s="17"/>
      <c r="J276" s="17"/>
      <c r="K276" s="279"/>
      <c r="L276" s="279"/>
      <c r="M276" s="279"/>
      <c r="N276" s="279"/>
    </row>
    <row r="277" spans="2:14" x14ac:dyDescent="0.3">
      <c r="B277" s="17"/>
      <c r="C277" s="17"/>
      <c r="D277" s="388"/>
      <c r="E277" s="367"/>
      <c r="F277" s="17"/>
      <c r="G277" s="17"/>
      <c r="H277" s="17"/>
      <c r="I277" s="17"/>
      <c r="J277" s="17"/>
      <c r="K277" s="279"/>
      <c r="L277" s="279"/>
      <c r="M277" s="279"/>
      <c r="N277" s="279"/>
    </row>
    <row r="278" spans="2:14" x14ac:dyDescent="0.3">
      <c r="B278" s="17"/>
      <c r="C278" s="17"/>
      <c r="D278" s="388"/>
      <c r="E278" s="367"/>
      <c r="F278" s="17"/>
      <c r="G278" s="17"/>
      <c r="H278" s="17"/>
      <c r="I278" s="17"/>
      <c r="J278" s="17"/>
      <c r="K278" s="279"/>
      <c r="L278" s="279"/>
      <c r="M278" s="279"/>
      <c r="N278" s="279"/>
    </row>
    <row r="279" spans="2:14" x14ac:dyDescent="0.3">
      <c r="B279" s="17"/>
      <c r="C279" s="17"/>
      <c r="D279" s="388"/>
      <c r="E279" s="367"/>
      <c r="F279" s="17"/>
      <c r="G279" s="17"/>
      <c r="H279" s="17"/>
      <c r="I279" s="17"/>
      <c r="J279" s="17"/>
      <c r="K279" s="279"/>
      <c r="L279" s="279"/>
      <c r="M279" s="279"/>
      <c r="N279" s="279"/>
    </row>
    <row r="280" spans="2:14" x14ac:dyDescent="0.3">
      <c r="B280" s="17"/>
      <c r="C280" s="17"/>
      <c r="D280" s="388"/>
      <c r="E280" s="367"/>
      <c r="F280" s="17"/>
      <c r="G280" s="17"/>
      <c r="H280" s="17"/>
      <c r="I280" s="17"/>
      <c r="J280" s="17"/>
      <c r="K280" s="279"/>
      <c r="L280" s="279"/>
      <c r="M280" s="279"/>
      <c r="N280" s="279"/>
    </row>
    <row r="281" spans="2:14" x14ac:dyDescent="0.3">
      <c r="B281" s="17"/>
      <c r="C281" s="17"/>
      <c r="D281" s="388"/>
      <c r="E281" s="367"/>
      <c r="F281" s="17"/>
      <c r="G281" s="17"/>
      <c r="H281" s="17"/>
      <c r="I281" s="17"/>
      <c r="J281" s="17"/>
      <c r="K281" s="279"/>
      <c r="L281" s="279"/>
      <c r="M281" s="279"/>
      <c r="N281" s="279"/>
    </row>
    <row r="282" spans="2:14" x14ac:dyDescent="0.3">
      <c r="B282" s="17"/>
      <c r="C282" s="17"/>
      <c r="D282" s="388"/>
      <c r="E282" s="367"/>
      <c r="F282" s="17"/>
      <c r="G282" s="17"/>
      <c r="H282" s="17"/>
      <c r="I282" s="17"/>
      <c r="J282" s="17"/>
      <c r="K282" s="279"/>
      <c r="L282" s="279"/>
      <c r="M282" s="279"/>
      <c r="N282" s="279"/>
    </row>
    <row r="283" spans="2:14" x14ac:dyDescent="0.3">
      <c r="B283" s="17"/>
      <c r="C283" s="17"/>
      <c r="D283" s="388"/>
      <c r="E283" s="367"/>
      <c r="F283" s="17"/>
      <c r="G283" s="17"/>
      <c r="H283" s="17"/>
      <c r="I283" s="17"/>
      <c r="J283" s="17"/>
      <c r="K283" s="279"/>
      <c r="L283" s="279"/>
      <c r="M283" s="279"/>
      <c r="N283" s="279"/>
    </row>
    <row r="284" spans="2:14" x14ac:dyDescent="0.3">
      <c r="B284" s="17"/>
      <c r="C284" s="17"/>
      <c r="D284" s="388"/>
      <c r="E284" s="367"/>
      <c r="F284" s="17"/>
      <c r="G284" s="17"/>
      <c r="H284" s="17"/>
      <c r="I284" s="17"/>
      <c r="J284" s="17"/>
      <c r="K284" s="279"/>
      <c r="L284" s="279"/>
      <c r="M284" s="279"/>
      <c r="N284" s="279"/>
    </row>
    <row r="285" spans="2:14" x14ac:dyDescent="0.3">
      <c r="B285" s="17"/>
      <c r="C285" s="17"/>
      <c r="D285" s="388"/>
      <c r="E285" s="367"/>
      <c r="F285" s="17"/>
      <c r="G285" s="17"/>
      <c r="H285" s="17"/>
      <c r="I285" s="17"/>
      <c r="J285" s="17"/>
      <c r="K285" s="279"/>
      <c r="L285" s="279"/>
      <c r="M285" s="279"/>
      <c r="N285" s="279"/>
    </row>
    <row r="286" spans="2:14" x14ac:dyDescent="0.3">
      <c r="B286" s="17"/>
      <c r="C286" s="17"/>
      <c r="D286" s="388"/>
      <c r="E286" s="367"/>
      <c r="F286" s="17"/>
      <c r="G286" s="17"/>
      <c r="H286" s="17"/>
      <c r="I286" s="17"/>
      <c r="J286" s="17"/>
      <c r="K286" s="279"/>
      <c r="L286" s="279"/>
      <c r="M286" s="279"/>
      <c r="N286" s="279"/>
    </row>
    <row r="287" spans="2:14" x14ac:dyDescent="0.3">
      <c r="B287" s="17"/>
      <c r="C287" s="17"/>
      <c r="D287" s="388"/>
      <c r="E287" s="367"/>
      <c r="F287" s="17"/>
      <c r="G287" s="17"/>
      <c r="H287" s="17"/>
      <c r="I287" s="17"/>
      <c r="J287" s="17"/>
      <c r="K287" s="279"/>
      <c r="L287" s="279"/>
      <c r="M287" s="279"/>
      <c r="N287" s="279"/>
    </row>
    <row r="288" spans="2:14" x14ac:dyDescent="0.3">
      <c r="B288" s="17"/>
      <c r="C288" s="17"/>
      <c r="D288" s="388"/>
      <c r="E288" s="367"/>
      <c r="F288" s="17"/>
      <c r="G288" s="17"/>
      <c r="H288" s="17"/>
      <c r="I288" s="17"/>
      <c r="J288" s="17"/>
      <c r="K288" s="279"/>
      <c r="L288" s="279"/>
      <c r="M288" s="279"/>
      <c r="N288" s="279"/>
    </row>
    <row r="289" spans="2:14" x14ac:dyDescent="0.3">
      <c r="B289" s="17"/>
      <c r="C289" s="17"/>
      <c r="D289" s="388"/>
      <c r="E289" s="367"/>
      <c r="F289" s="17"/>
      <c r="G289" s="17"/>
      <c r="H289" s="17"/>
      <c r="I289" s="17"/>
      <c r="J289" s="17"/>
      <c r="K289" s="279"/>
      <c r="L289" s="279"/>
      <c r="M289" s="279"/>
      <c r="N289" s="279"/>
    </row>
    <row r="290" spans="2:14" x14ac:dyDescent="0.3">
      <c r="B290" s="17"/>
      <c r="C290" s="17"/>
      <c r="D290" s="388"/>
      <c r="E290" s="367"/>
      <c r="F290" s="17"/>
      <c r="G290" s="17"/>
      <c r="H290" s="17"/>
      <c r="I290" s="17"/>
      <c r="J290" s="17"/>
      <c r="K290" s="279"/>
      <c r="L290" s="279"/>
      <c r="M290" s="279"/>
      <c r="N290" s="279"/>
    </row>
    <row r="291" spans="2:14" x14ac:dyDescent="0.3">
      <c r="B291" s="17"/>
      <c r="C291" s="17"/>
      <c r="D291" s="388"/>
      <c r="E291" s="367"/>
      <c r="F291" s="17"/>
      <c r="G291" s="17"/>
      <c r="H291" s="17"/>
      <c r="I291" s="17"/>
      <c r="J291" s="17"/>
      <c r="K291" s="279"/>
      <c r="L291" s="279"/>
      <c r="M291" s="279"/>
      <c r="N291" s="279"/>
    </row>
    <row r="292" spans="2:14" x14ac:dyDescent="0.3">
      <c r="B292" s="17"/>
      <c r="C292" s="17"/>
      <c r="D292" s="388"/>
      <c r="E292" s="367"/>
      <c r="F292" s="17"/>
      <c r="G292" s="17"/>
      <c r="H292" s="17"/>
      <c r="I292" s="17"/>
      <c r="J292" s="17"/>
      <c r="K292" s="279"/>
      <c r="L292" s="279"/>
      <c r="M292" s="279"/>
      <c r="N292" s="279"/>
    </row>
    <row r="293" spans="2:14" x14ac:dyDescent="0.3">
      <c r="B293" s="17"/>
      <c r="C293" s="17"/>
      <c r="D293" s="388"/>
      <c r="E293" s="367"/>
      <c r="F293" s="17"/>
      <c r="G293" s="17"/>
      <c r="H293" s="17"/>
      <c r="I293" s="17"/>
      <c r="J293" s="17"/>
      <c r="K293" s="279"/>
      <c r="L293" s="279"/>
      <c r="M293" s="279"/>
      <c r="N293" s="279"/>
    </row>
    <row r="294" spans="2:14" x14ac:dyDescent="0.3">
      <c r="B294" s="17"/>
      <c r="C294" s="17"/>
      <c r="D294" s="388"/>
      <c r="E294" s="367"/>
      <c r="F294" s="17"/>
      <c r="G294" s="17"/>
      <c r="H294" s="17"/>
      <c r="I294" s="17"/>
      <c r="J294" s="17"/>
      <c r="K294" s="279"/>
      <c r="L294" s="279"/>
      <c r="M294" s="279"/>
      <c r="N294" s="279"/>
    </row>
    <row r="295" spans="2:14" x14ac:dyDescent="0.3">
      <c r="B295" s="17"/>
      <c r="C295" s="17"/>
      <c r="D295" s="388"/>
      <c r="E295" s="367"/>
      <c r="F295" s="17"/>
      <c r="G295" s="17"/>
      <c r="H295" s="17"/>
      <c r="I295" s="17"/>
      <c r="J295" s="17"/>
      <c r="K295" s="279"/>
      <c r="L295" s="279"/>
      <c r="M295" s="279"/>
      <c r="N295" s="279"/>
    </row>
    <row r="296" spans="2:14" x14ac:dyDescent="0.3">
      <c r="B296" s="17"/>
      <c r="C296" s="17"/>
      <c r="D296" s="388"/>
      <c r="E296" s="367"/>
      <c r="F296" s="17"/>
      <c r="G296" s="17"/>
      <c r="H296" s="17"/>
      <c r="I296" s="17"/>
      <c r="J296" s="17"/>
      <c r="K296" s="279"/>
      <c r="L296" s="279"/>
      <c r="M296" s="279"/>
      <c r="N296" s="279"/>
    </row>
    <row r="297" spans="2:14" x14ac:dyDescent="0.3">
      <c r="B297" s="17"/>
      <c r="C297" s="17"/>
      <c r="D297" s="388"/>
      <c r="E297" s="367"/>
      <c r="F297" s="17"/>
      <c r="G297" s="17"/>
      <c r="H297" s="17"/>
      <c r="I297" s="17"/>
      <c r="J297" s="17"/>
      <c r="K297" s="279"/>
      <c r="L297" s="279"/>
      <c r="M297" s="279"/>
      <c r="N297" s="279"/>
    </row>
    <row r="298" spans="2:14" x14ac:dyDescent="0.3">
      <c r="B298" s="17"/>
      <c r="C298" s="17"/>
      <c r="D298" s="388"/>
      <c r="E298" s="367"/>
      <c r="F298" s="17"/>
      <c r="G298" s="17"/>
      <c r="H298" s="17"/>
      <c r="I298" s="17"/>
      <c r="J298" s="17"/>
      <c r="K298" s="279"/>
      <c r="L298" s="279"/>
      <c r="M298" s="279"/>
      <c r="N298" s="279"/>
    </row>
    <row r="299" spans="2:14" x14ac:dyDescent="0.3">
      <c r="B299" s="17"/>
      <c r="C299" s="17"/>
      <c r="D299" s="388"/>
      <c r="E299" s="367"/>
      <c r="F299" s="17"/>
      <c r="G299" s="17"/>
      <c r="H299" s="17"/>
      <c r="I299" s="17"/>
      <c r="J299" s="17"/>
      <c r="K299" s="279"/>
      <c r="L299" s="279"/>
      <c r="M299" s="279"/>
      <c r="N299" s="279"/>
    </row>
    <row r="300" spans="2:14" x14ac:dyDescent="0.3">
      <c r="B300" s="17"/>
      <c r="C300" s="17"/>
      <c r="D300" s="388"/>
      <c r="E300" s="367"/>
      <c r="F300" s="17"/>
      <c r="G300" s="17"/>
      <c r="H300" s="17"/>
      <c r="I300" s="17"/>
      <c r="J300" s="17"/>
      <c r="K300" s="279"/>
      <c r="L300" s="279"/>
      <c r="M300" s="279"/>
      <c r="N300" s="279"/>
    </row>
    <row r="301" spans="2:14" x14ac:dyDescent="0.3">
      <c r="B301" s="17"/>
      <c r="C301" s="17"/>
      <c r="D301" s="388"/>
      <c r="E301" s="367"/>
      <c r="F301" s="17"/>
      <c r="G301" s="17"/>
      <c r="H301" s="17"/>
      <c r="I301" s="17"/>
      <c r="J301" s="17"/>
      <c r="K301" s="279"/>
      <c r="L301" s="279"/>
      <c r="M301" s="279"/>
      <c r="N301" s="279"/>
    </row>
    <row r="302" spans="2:14" x14ac:dyDescent="0.3">
      <c r="B302" s="17"/>
      <c r="C302" s="17"/>
      <c r="D302" s="388"/>
      <c r="E302" s="367"/>
      <c r="F302" s="17"/>
      <c r="G302" s="17"/>
      <c r="H302" s="17"/>
      <c r="I302" s="17"/>
      <c r="J302" s="17"/>
      <c r="K302" s="279"/>
      <c r="L302" s="279"/>
      <c r="M302" s="279"/>
      <c r="N302" s="279"/>
    </row>
    <row r="303" spans="2:14" x14ac:dyDescent="0.3">
      <c r="B303" s="17"/>
      <c r="C303" s="17"/>
      <c r="D303" s="388"/>
      <c r="E303" s="367"/>
      <c r="F303" s="17"/>
      <c r="G303" s="17"/>
      <c r="H303" s="17"/>
      <c r="I303" s="17"/>
      <c r="J303" s="17"/>
      <c r="K303" s="279"/>
      <c r="L303" s="279"/>
      <c r="M303" s="279"/>
      <c r="N303" s="279"/>
    </row>
    <row r="304" spans="2:14" x14ac:dyDescent="0.3">
      <c r="B304" s="17"/>
      <c r="C304" s="17"/>
      <c r="D304" s="388"/>
      <c r="E304" s="367"/>
      <c r="F304" s="17"/>
      <c r="G304" s="17"/>
      <c r="H304" s="17"/>
      <c r="I304" s="17"/>
      <c r="J304" s="17"/>
      <c r="K304" s="279"/>
      <c r="L304" s="279"/>
      <c r="M304" s="279"/>
      <c r="N304" s="279"/>
    </row>
    <row r="305" spans="2:14" x14ac:dyDescent="0.3">
      <c r="B305" s="17"/>
      <c r="C305" s="17"/>
      <c r="D305" s="388"/>
      <c r="E305" s="367"/>
      <c r="F305" s="17"/>
      <c r="G305" s="17"/>
      <c r="H305" s="17"/>
      <c r="I305" s="17"/>
      <c r="J305" s="17"/>
      <c r="K305" s="279"/>
      <c r="L305" s="279"/>
      <c r="M305" s="279"/>
      <c r="N305" s="279"/>
    </row>
    <row r="306" spans="2:14" x14ac:dyDescent="0.3">
      <c r="B306" s="17"/>
      <c r="C306" s="17"/>
      <c r="D306" s="388"/>
      <c r="E306" s="367"/>
      <c r="F306" s="17"/>
      <c r="G306" s="17"/>
      <c r="H306" s="17"/>
      <c r="I306" s="17"/>
      <c r="J306" s="17"/>
      <c r="K306" s="279"/>
      <c r="L306" s="279"/>
      <c r="M306" s="279"/>
      <c r="N306" s="279"/>
    </row>
    <row r="307" spans="2:14" x14ac:dyDescent="0.3">
      <c r="B307" s="17"/>
      <c r="C307" s="17"/>
      <c r="D307" s="388"/>
      <c r="E307" s="367"/>
      <c r="F307" s="17"/>
      <c r="G307" s="17"/>
      <c r="H307" s="17"/>
      <c r="I307" s="17"/>
      <c r="J307" s="17"/>
      <c r="K307" s="279"/>
      <c r="L307" s="279"/>
      <c r="M307" s="279"/>
      <c r="N307" s="279"/>
    </row>
    <row r="308" spans="2:14" x14ac:dyDescent="0.3">
      <c r="B308" s="17"/>
      <c r="C308" s="17"/>
      <c r="D308" s="388"/>
      <c r="E308" s="367"/>
      <c r="F308" s="17"/>
      <c r="G308" s="17"/>
      <c r="H308" s="17"/>
      <c r="I308" s="17"/>
      <c r="J308" s="17"/>
      <c r="K308" s="279"/>
      <c r="L308" s="279"/>
      <c r="M308" s="279"/>
      <c r="N308" s="279"/>
    </row>
    <row r="309" spans="2:14" x14ac:dyDescent="0.3">
      <c r="B309" s="17"/>
      <c r="C309" s="17"/>
      <c r="D309" s="388"/>
      <c r="E309" s="367"/>
      <c r="F309" s="17"/>
      <c r="G309" s="17"/>
      <c r="H309" s="17"/>
      <c r="I309" s="17"/>
      <c r="J309" s="17"/>
      <c r="K309" s="279"/>
      <c r="L309" s="279"/>
      <c r="M309" s="279"/>
      <c r="N309" s="279"/>
    </row>
    <row r="310" spans="2:14" x14ac:dyDescent="0.3">
      <c r="B310" s="17"/>
      <c r="C310" s="17"/>
      <c r="D310" s="388"/>
      <c r="E310" s="367"/>
      <c r="F310" s="17"/>
      <c r="G310" s="17"/>
      <c r="H310" s="17"/>
      <c r="I310" s="17"/>
      <c r="J310" s="17"/>
      <c r="K310" s="279"/>
      <c r="L310" s="279"/>
      <c r="M310" s="279"/>
      <c r="N310" s="279"/>
    </row>
    <row r="311" spans="2:14" x14ac:dyDescent="0.3">
      <c r="B311" s="17"/>
      <c r="C311" s="17"/>
      <c r="D311" s="388"/>
      <c r="E311" s="367"/>
      <c r="F311" s="17"/>
      <c r="G311" s="17"/>
      <c r="H311" s="17"/>
      <c r="I311" s="17"/>
      <c r="J311" s="17"/>
      <c r="K311" s="279"/>
      <c r="L311" s="279"/>
      <c r="M311" s="279"/>
      <c r="N311" s="279"/>
    </row>
    <row r="312" spans="2:14" x14ac:dyDescent="0.3">
      <c r="B312" s="17"/>
      <c r="C312" s="17"/>
      <c r="D312" s="388"/>
      <c r="E312" s="367"/>
      <c r="F312" s="17"/>
      <c r="G312" s="17"/>
      <c r="H312" s="17"/>
      <c r="I312" s="17"/>
      <c r="J312" s="17"/>
      <c r="K312" s="279"/>
      <c r="L312" s="279"/>
      <c r="M312" s="279"/>
      <c r="N312" s="279"/>
    </row>
    <row r="313" spans="2:14" x14ac:dyDescent="0.3">
      <c r="B313" s="17"/>
      <c r="C313" s="17"/>
      <c r="D313" s="388"/>
      <c r="E313" s="367"/>
      <c r="F313" s="17"/>
      <c r="G313" s="17"/>
      <c r="H313" s="17"/>
      <c r="I313" s="17"/>
      <c r="J313" s="17"/>
      <c r="K313" s="279"/>
      <c r="L313" s="279"/>
      <c r="M313" s="279"/>
      <c r="N313" s="279"/>
    </row>
    <row r="314" spans="2:14" x14ac:dyDescent="0.3">
      <c r="B314" s="17"/>
      <c r="C314" s="17"/>
      <c r="D314" s="388"/>
      <c r="E314" s="367"/>
      <c r="F314" s="17"/>
      <c r="G314" s="17"/>
      <c r="H314" s="17"/>
      <c r="I314" s="17"/>
      <c r="J314" s="17"/>
      <c r="K314" s="279"/>
      <c r="L314" s="279"/>
      <c r="M314" s="279"/>
      <c r="N314" s="279"/>
    </row>
    <row r="315" spans="2:14" x14ac:dyDescent="0.3">
      <c r="B315" s="17"/>
      <c r="C315" s="17"/>
      <c r="D315" s="388"/>
      <c r="E315" s="367"/>
      <c r="F315" s="17"/>
      <c r="G315" s="17"/>
      <c r="H315" s="17"/>
      <c r="I315" s="17"/>
      <c r="J315" s="17"/>
      <c r="K315" s="279"/>
      <c r="L315" s="279"/>
      <c r="M315" s="279"/>
      <c r="N315" s="279"/>
    </row>
    <row r="316" spans="2:14" x14ac:dyDescent="0.3">
      <c r="B316" s="17"/>
      <c r="C316" s="17"/>
      <c r="D316" s="388"/>
      <c r="E316" s="367"/>
      <c r="F316" s="17"/>
      <c r="G316" s="17"/>
      <c r="H316" s="17"/>
      <c r="I316" s="17"/>
      <c r="J316" s="17"/>
      <c r="K316" s="279"/>
      <c r="L316" s="279"/>
      <c r="M316" s="279"/>
      <c r="N316" s="279"/>
    </row>
    <row r="317" spans="2:14" x14ac:dyDescent="0.3">
      <c r="B317" s="17"/>
      <c r="C317" s="17"/>
      <c r="D317" s="388"/>
      <c r="E317" s="367"/>
      <c r="F317" s="17"/>
      <c r="G317" s="17"/>
      <c r="H317" s="17"/>
      <c r="I317" s="17"/>
      <c r="J317" s="17"/>
      <c r="K317" s="279"/>
      <c r="L317" s="279"/>
      <c r="M317" s="279"/>
      <c r="N317" s="279"/>
    </row>
    <row r="318" spans="2:14" x14ac:dyDescent="0.3">
      <c r="B318" s="17"/>
      <c r="C318" s="17"/>
      <c r="D318" s="388"/>
      <c r="E318" s="367"/>
      <c r="F318" s="17"/>
      <c r="G318" s="17"/>
      <c r="H318" s="17"/>
      <c r="I318" s="17"/>
      <c r="J318" s="17"/>
      <c r="K318" s="279"/>
      <c r="L318" s="279"/>
      <c r="M318" s="279"/>
      <c r="N318" s="279"/>
    </row>
    <row r="319" spans="2:14" x14ac:dyDescent="0.3">
      <c r="B319" s="17"/>
      <c r="C319" s="17"/>
      <c r="D319" s="388"/>
      <c r="E319" s="367"/>
      <c r="F319" s="17"/>
      <c r="G319" s="17"/>
      <c r="H319" s="17"/>
      <c r="I319" s="17"/>
      <c r="J319" s="17"/>
      <c r="K319" s="279"/>
      <c r="L319" s="279"/>
      <c r="M319" s="279"/>
      <c r="N319" s="279"/>
    </row>
    <row r="320" spans="2:14" x14ac:dyDescent="0.3">
      <c r="B320" s="17"/>
      <c r="C320" s="17"/>
      <c r="D320" s="388"/>
      <c r="E320" s="367"/>
      <c r="F320" s="17"/>
      <c r="G320" s="17"/>
      <c r="H320" s="17"/>
      <c r="I320" s="17"/>
      <c r="J320" s="17"/>
      <c r="K320" s="279"/>
      <c r="L320" s="279"/>
      <c r="M320" s="279"/>
      <c r="N320" s="279"/>
    </row>
    <row r="321" spans="2:14" x14ac:dyDescent="0.3">
      <c r="B321" s="17"/>
      <c r="C321" s="17"/>
      <c r="D321" s="388"/>
      <c r="E321" s="367"/>
      <c r="F321" s="17"/>
      <c r="G321" s="17"/>
      <c r="H321" s="17"/>
      <c r="I321" s="17"/>
      <c r="J321" s="17"/>
      <c r="K321" s="279"/>
      <c r="L321" s="279"/>
      <c r="M321" s="279"/>
      <c r="N321" s="279"/>
    </row>
    <row r="322" spans="2:14" x14ac:dyDescent="0.3">
      <c r="B322" s="17"/>
      <c r="C322" s="17"/>
      <c r="D322" s="388"/>
      <c r="E322" s="367"/>
      <c r="F322" s="17"/>
      <c r="G322" s="17"/>
      <c r="H322" s="17"/>
      <c r="I322" s="17"/>
      <c r="J322" s="17"/>
      <c r="K322" s="279"/>
      <c r="L322" s="279"/>
      <c r="M322" s="279"/>
      <c r="N322" s="279"/>
    </row>
    <row r="323" spans="2:14" x14ac:dyDescent="0.3">
      <c r="B323" s="17"/>
      <c r="C323" s="17"/>
      <c r="D323" s="388"/>
      <c r="E323" s="367"/>
      <c r="F323" s="17"/>
      <c r="G323" s="17"/>
      <c r="H323" s="17"/>
      <c r="I323" s="17"/>
      <c r="J323" s="17"/>
      <c r="K323" s="279"/>
      <c r="L323" s="279"/>
      <c r="M323" s="279"/>
      <c r="N323" s="279"/>
    </row>
    <row r="324" spans="2:14" x14ac:dyDescent="0.3">
      <c r="B324" s="17"/>
      <c r="C324" s="17"/>
      <c r="D324" s="388"/>
      <c r="E324" s="367"/>
      <c r="F324" s="17"/>
      <c r="G324" s="17"/>
      <c r="H324" s="17"/>
      <c r="I324" s="17"/>
      <c r="J324" s="17"/>
      <c r="K324" s="279"/>
      <c r="L324" s="279"/>
      <c r="M324" s="279"/>
      <c r="N324" s="279"/>
    </row>
    <row r="325" spans="2:14" x14ac:dyDescent="0.3">
      <c r="B325" s="17"/>
      <c r="C325" s="17"/>
      <c r="D325" s="388"/>
      <c r="E325" s="367"/>
      <c r="F325" s="17"/>
      <c r="G325" s="17"/>
      <c r="H325" s="17"/>
      <c r="I325" s="17"/>
      <c r="J325" s="17"/>
      <c r="K325" s="279"/>
      <c r="L325" s="279"/>
      <c r="M325" s="279"/>
      <c r="N325" s="279"/>
    </row>
    <row r="326" spans="2:14" x14ac:dyDescent="0.3">
      <c r="B326" s="17"/>
      <c r="C326" s="17"/>
      <c r="D326" s="388"/>
      <c r="E326" s="367"/>
      <c r="F326" s="17"/>
      <c r="G326" s="17"/>
      <c r="H326" s="17"/>
      <c r="I326" s="17"/>
      <c r="J326" s="17"/>
      <c r="K326" s="279"/>
      <c r="L326" s="279"/>
      <c r="M326" s="279"/>
      <c r="N326" s="279"/>
    </row>
    <row r="327" spans="2:14" x14ac:dyDescent="0.3">
      <c r="B327" s="17"/>
      <c r="C327" s="17"/>
      <c r="D327" s="388"/>
      <c r="E327" s="367"/>
      <c r="F327" s="17"/>
      <c r="G327" s="17"/>
      <c r="H327" s="17"/>
      <c r="I327" s="17"/>
      <c r="J327" s="17"/>
      <c r="K327" s="279"/>
      <c r="L327" s="279"/>
      <c r="M327" s="279"/>
      <c r="N327" s="279"/>
    </row>
    <row r="328" spans="2:14" x14ac:dyDescent="0.3">
      <c r="B328" s="17"/>
      <c r="C328" s="17"/>
      <c r="D328" s="388"/>
      <c r="E328" s="367"/>
      <c r="F328" s="17"/>
      <c r="G328" s="17"/>
      <c r="H328" s="17"/>
      <c r="I328" s="17"/>
      <c r="J328" s="17"/>
      <c r="K328" s="279"/>
      <c r="L328" s="279"/>
      <c r="M328" s="279"/>
      <c r="N328" s="279"/>
    </row>
    <row r="329" spans="2:14" x14ac:dyDescent="0.3">
      <c r="B329" s="17"/>
      <c r="C329" s="17"/>
      <c r="D329" s="388"/>
      <c r="E329" s="367"/>
      <c r="F329" s="17"/>
      <c r="G329" s="17"/>
      <c r="H329" s="17"/>
      <c r="I329" s="17"/>
      <c r="J329" s="17"/>
      <c r="K329" s="279"/>
      <c r="L329" s="279"/>
      <c r="M329" s="279"/>
      <c r="N329" s="279"/>
    </row>
    <row r="330" spans="2:14" x14ac:dyDescent="0.3">
      <c r="B330" s="17"/>
      <c r="C330" s="17"/>
      <c r="D330" s="388"/>
      <c r="E330" s="367"/>
      <c r="F330" s="17"/>
      <c r="G330" s="17"/>
      <c r="H330" s="17"/>
      <c r="I330" s="17"/>
      <c r="J330" s="17"/>
      <c r="K330" s="279"/>
      <c r="L330" s="279"/>
      <c r="M330" s="279"/>
      <c r="N330" s="279"/>
    </row>
    <row r="331" spans="2:14" x14ac:dyDescent="0.3">
      <c r="B331" s="17"/>
      <c r="C331" s="17"/>
      <c r="D331" s="388"/>
      <c r="E331" s="367"/>
      <c r="F331" s="17"/>
      <c r="G331" s="17"/>
      <c r="H331" s="17"/>
      <c r="I331" s="17"/>
      <c r="J331" s="17"/>
      <c r="K331" s="279"/>
      <c r="L331" s="279"/>
      <c r="M331" s="279"/>
      <c r="N331" s="279"/>
    </row>
    <row r="332" spans="2:14" x14ac:dyDescent="0.3">
      <c r="B332" s="17"/>
      <c r="C332" s="17"/>
      <c r="D332" s="388"/>
      <c r="E332" s="367"/>
      <c r="F332" s="17"/>
      <c r="G332" s="17"/>
      <c r="H332" s="17"/>
      <c r="I332" s="17"/>
      <c r="J332" s="17"/>
      <c r="K332" s="279"/>
      <c r="L332" s="279"/>
      <c r="M332" s="279"/>
      <c r="N332" s="279"/>
    </row>
    <row r="333" spans="2:14" x14ac:dyDescent="0.3">
      <c r="B333" s="17"/>
      <c r="C333" s="17"/>
      <c r="D333" s="388"/>
      <c r="E333" s="367"/>
      <c r="F333" s="17"/>
      <c r="G333" s="17"/>
      <c r="H333" s="17"/>
      <c r="I333" s="17"/>
      <c r="J333" s="17"/>
      <c r="K333" s="279"/>
      <c r="L333" s="279"/>
      <c r="M333" s="279"/>
      <c r="N333" s="279"/>
    </row>
    <row r="334" spans="2:14" x14ac:dyDescent="0.3">
      <c r="B334" s="17"/>
      <c r="C334" s="17"/>
      <c r="D334" s="388"/>
      <c r="E334" s="367"/>
      <c r="F334" s="17"/>
      <c r="G334" s="17"/>
      <c r="H334" s="17"/>
      <c r="I334" s="17"/>
      <c r="J334" s="17"/>
      <c r="K334" s="279"/>
      <c r="L334" s="279"/>
      <c r="M334" s="279"/>
      <c r="N334" s="279"/>
    </row>
    <row r="335" spans="2:14" x14ac:dyDescent="0.3">
      <c r="B335" s="17"/>
      <c r="C335" s="17"/>
      <c r="D335" s="388"/>
      <c r="E335" s="367"/>
      <c r="F335" s="17"/>
      <c r="G335" s="17"/>
      <c r="H335" s="17"/>
      <c r="I335" s="17"/>
      <c r="J335" s="17"/>
      <c r="K335" s="279"/>
      <c r="L335" s="279"/>
      <c r="M335" s="279"/>
      <c r="N335" s="279"/>
    </row>
    <row r="336" spans="2:14" x14ac:dyDescent="0.3">
      <c r="B336" s="17"/>
      <c r="C336" s="17"/>
      <c r="D336" s="388"/>
      <c r="E336" s="367"/>
      <c r="F336" s="17"/>
      <c r="G336" s="17"/>
      <c r="H336" s="17"/>
      <c r="I336" s="17"/>
      <c r="J336" s="17"/>
      <c r="K336" s="279"/>
      <c r="L336" s="279"/>
      <c r="M336" s="279"/>
      <c r="N336" s="279"/>
    </row>
    <row r="337" spans="2:14" x14ac:dyDescent="0.3">
      <c r="B337" s="17"/>
      <c r="C337" s="17"/>
      <c r="D337" s="388"/>
      <c r="E337" s="367"/>
      <c r="F337" s="17"/>
      <c r="G337" s="17"/>
      <c r="H337" s="17"/>
      <c r="I337" s="17"/>
      <c r="J337" s="17"/>
      <c r="K337" s="279"/>
      <c r="L337" s="279"/>
      <c r="M337" s="279"/>
      <c r="N337" s="279"/>
    </row>
    <row r="338" spans="2:14" x14ac:dyDescent="0.3">
      <c r="B338" s="17"/>
      <c r="C338" s="17"/>
      <c r="D338" s="388"/>
      <c r="E338" s="367"/>
      <c r="F338" s="17"/>
      <c r="G338" s="17"/>
      <c r="H338" s="17"/>
      <c r="I338" s="17"/>
      <c r="J338" s="17"/>
      <c r="K338" s="279"/>
      <c r="L338" s="279"/>
      <c r="M338" s="279"/>
      <c r="N338" s="279"/>
    </row>
    <row r="339" spans="2:14" x14ac:dyDescent="0.3">
      <c r="B339" s="17"/>
      <c r="C339" s="17"/>
      <c r="D339" s="388"/>
      <c r="E339" s="367"/>
      <c r="F339" s="17"/>
      <c r="G339" s="17"/>
      <c r="H339" s="17"/>
      <c r="I339" s="17"/>
      <c r="J339" s="17"/>
      <c r="K339" s="279"/>
      <c r="L339" s="279"/>
      <c r="M339" s="279"/>
      <c r="N339" s="279"/>
    </row>
    <row r="340" spans="2:14" x14ac:dyDescent="0.3">
      <c r="B340" s="17"/>
      <c r="C340" s="17"/>
      <c r="D340" s="388"/>
      <c r="E340" s="367"/>
      <c r="F340" s="17"/>
      <c r="G340" s="17"/>
      <c r="H340" s="17"/>
      <c r="I340" s="17"/>
      <c r="J340" s="17"/>
      <c r="K340" s="279"/>
      <c r="L340" s="279"/>
      <c r="M340" s="279"/>
      <c r="N340" s="279"/>
    </row>
    <row r="341" spans="2:14" x14ac:dyDescent="0.3">
      <c r="B341" s="17"/>
      <c r="C341" s="17"/>
      <c r="D341" s="388"/>
      <c r="E341" s="367"/>
      <c r="F341" s="17"/>
      <c r="G341" s="17"/>
      <c r="H341" s="17"/>
      <c r="I341" s="17"/>
      <c r="J341" s="17"/>
      <c r="K341" s="279"/>
      <c r="L341" s="279"/>
      <c r="M341" s="279"/>
      <c r="N341" s="279"/>
    </row>
    <row r="342" spans="2:14" x14ac:dyDescent="0.3">
      <c r="B342" s="17"/>
      <c r="C342" s="17"/>
      <c r="D342" s="388"/>
      <c r="E342" s="367"/>
      <c r="F342" s="17"/>
      <c r="G342" s="17"/>
      <c r="H342" s="17"/>
      <c r="I342" s="17"/>
      <c r="J342" s="17"/>
      <c r="K342" s="279"/>
      <c r="L342" s="279"/>
      <c r="M342" s="279"/>
      <c r="N342" s="279"/>
    </row>
    <row r="343" spans="2:14" x14ac:dyDescent="0.3">
      <c r="B343" s="17"/>
      <c r="C343" s="17"/>
      <c r="D343" s="388"/>
      <c r="E343" s="367"/>
      <c r="F343" s="17"/>
      <c r="G343" s="17"/>
      <c r="H343" s="17"/>
      <c r="I343" s="17"/>
      <c r="J343" s="17"/>
      <c r="K343" s="279"/>
      <c r="L343" s="279"/>
      <c r="M343" s="279"/>
      <c r="N343" s="279"/>
    </row>
    <row r="344" spans="2:14" x14ac:dyDescent="0.3">
      <c r="B344" s="17"/>
      <c r="C344" s="17"/>
      <c r="D344" s="388"/>
      <c r="E344" s="367"/>
      <c r="F344" s="17"/>
      <c r="G344" s="17"/>
      <c r="H344" s="17"/>
      <c r="I344" s="17"/>
      <c r="J344" s="17"/>
      <c r="K344" s="279"/>
      <c r="L344" s="279"/>
      <c r="M344" s="279"/>
      <c r="N344" s="279"/>
    </row>
    <row r="345" spans="2:14" x14ac:dyDescent="0.3">
      <c r="B345" s="17"/>
      <c r="C345" s="17"/>
      <c r="D345" s="388"/>
      <c r="E345" s="367"/>
      <c r="F345" s="17"/>
      <c r="G345" s="17"/>
      <c r="H345" s="17"/>
      <c r="I345" s="17"/>
      <c r="J345" s="17"/>
      <c r="K345" s="279"/>
      <c r="L345" s="279"/>
      <c r="M345" s="279"/>
      <c r="N345" s="279"/>
    </row>
    <row r="346" spans="2:14" x14ac:dyDescent="0.3">
      <c r="B346" s="17"/>
      <c r="C346" s="17"/>
      <c r="D346" s="388"/>
      <c r="E346" s="367"/>
      <c r="F346" s="17"/>
      <c r="G346" s="17"/>
      <c r="H346" s="17"/>
      <c r="I346" s="17"/>
      <c r="J346" s="17"/>
      <c r="K346" s="279"/>
      <c r="L346" s="279"/>
      <c r="M346" s="279"/>
      <c r="N346" s="279"/>
    </row>
    <row r="347" spans="2:14" x14ac:dyDescent="0.3">
      <c r="B347" s="17"/>
      <c r="C347" s="17"/>
      <c r="D347" s="388"/>
      <c r="E347" s="367"/>
      <c r="F347" s="17"/>
      <c r="G347" s="17"/>
      <c r="H347" s="17"/>
      <c r="I347" s="17"/>
      <c r="J347" s="17"/>
      <c r="K347" s="279"/>
      <c r="L347" s="279"/>
      <c r="M347" s="279"/>
      <c r="N347" s="279"/>
    </row>
    <row r="348" spans="2:14" x14ac:dyDescent="0.3">
      <c r="B348" s="17"/>
      <c r="C348" s="17"/>
      <c r="D348" s="388"/>
      <c r="E348" s="367"/>
      <c r="F348" s="17"/>
      <c r="G348" s="17"/>
      <c r="H348" s="17"/>
      <c r="I348" s="17"/>
      <c r="J348" s="17"/>
      <c r="K348" s="279"/>
      <c r="L348" s="279"/>
      <c r="M348" s="279"/>
      <c r="N348" s="279"/>
    </row>
    <row r="349" spans="2:14" x14ac:dyDescent="0.3">
      <c r="B349" s="17"/>
      <c r="C349" s="17"/>
      <c r="D349" s="388"/>
      <c r="E349" s="367"/>
      <c r="F349" s="17"/>
      <c r="G349" s="17"/>
      <c r="H349" s="17"/>
      <c r="I349" s="17"/>
      <c r="J349" s="17"/>
      <c r="K349" s="279"/>
      <c r="L349" s="279"/>
      <c r="M349" s="279"/>
      <c r="N349" s="279"/>
    </row>
    <row r="350" spans="2:14" x14ac:dyDescent="0.3">
      <c r="B350" s="17"/>
      <c r="C350" s="17"/>
      <c r="D350" s="388"/>
      <c r="E350" s="367"/>
      <c r="F350" s="17"/>
      <c r="G350" s="17"/>
      <c r="H350" s="17"/>
      <c r="I350" s="17"/>
      <c r="J350" s="17"/>
      <c r="K350" s="279"/>
      <c r="L350" s="279"/>
      <c r="M350" s="279"/>
      <c r="N350" s="279"/>
    </row>
    <row r="351" spans="2:14" x14ac:dyDescent="0.3">
      <c r="B351" s="17"/>
      <c r="C351" s="17"/>
      <c r="D351" s="388"/>
      <c r="E351" s="367"/>
      <c r="F351" s="17"/>
      <c r="G351" s="17"/>
      <c r="H351" s="17"/>
      <c r="I351" s="17"/>
      <c r="J351" s="17"/>
      <c r="K351" s="279"/>
      <c r="L351" s="279"/>
      <c r="M351" s="279"/>
      <c r="N351" s="279"/>
    </row>
    <row r="352" spans="2:14" x14ac:dyDescent="0.3">
      <c r="B352" s="17"/>
      <c r="C352" s="17"/>
      <c r="D352" s="388"/>
      <c r="E352" s="367"/>
      <c r="F352" s="17"/>
      <c r="G352" s="17"/>
      <c r="H352" s="17"/>
      <c r="I352" s="17"/>
      <c r="J352" s="17"/>
      <c r="K352" s="279"/>
      <c r="L352" s="279"/>
      <c r="M352" s="279"/>
      <c r="N352" s="279"/>
    </row>
    <row r="353" spans="2:14" x14ac:dyDescent="0.3">
      <c r="B353" s="17"/>
      <c r="C353" s="17"/>
      <c r="D353" s="388"/>
      <c r="E353" s="367"/>
      <c r="F353" s="17"/>
      <c r="G353" s="17"/>
      <c r="H353" s="17"/>
      <c r="I353" s="17"/>
      <c r="J353" s="17"/>
      <c r="K353" s="279"/>
      <c r="L353" s="279"/>
      <c r="M353" s="279"/>
      <c r="N353" s="279"/>
    </row>
    <row r="354" spans="2:14" x14ac:dyDescent="0.3">
      <c r="B354" s="17"/>
      <c r="C354" s="17"/>
      <c r="D354" s="388"/>
      <c r="E354" s="367"/>
      <c r="F354" s="17"/>
      <c r="G354" s="17"/>
      <c r="H354" s="17"/>
      <c r="I354" s="17"/>
      <c r="J354" s="17"/>
      <c r="K354" s="279"/>
      <c r="L354" s="279"/>
      <c r="M354" s="279"/>
      <c r="N354" s="279"/>
    </row>
    <row r="355" spans="2:14" x14ac:dyDescent="0.3">
      <c r="B355" s="17"/>
      <c r="C355" s="17"/>
      <c r="D355" s="388"/>
      <c r="E355" s="367"/>
      <c r="F355" s="17"/>
      <c r="G355" s="17"/>
      <c r="H355" s="17"/>
      <c r="I355" s="17"/>
      <c r="J355" s="17"/>
      <c r="K355" s="279"/>
      <c r="L355" s="279"/>
      <c r="M355" s="279"/>
      <c r="N355" s="279"/>
    </row>
    <row r="356" spans="2:14" x14ac:dyDescent="0.3">
      <c r="B356" s="17"/>
      <c r="C356" s="17"/>
      <c r="D356" s="388"/>
      <c r="E356" s="367"/>
      <c r="F356" s="17"/>
      <c r="G356" s="17"/>
      <c r="H356" s="17"/>
      <c r="I356" s="17"/>
      <c r="J356" s="17"/>
      <c r="K356" s="279"/>
      <c r="L356" s="279"/>
      <c r="M356" s="279"/>
      <c r="N356" s="279"/>
    </row>
    <row r="357" spans="2:14" x14ac:dyDescent="0.3">
      <c r="B357" s="17"/>
      <c r="C357" s="17"/>
      <c r="D357" s="388"/>
      <c r="E357" s="367"/>
      <c r="F357" s="17"/>
      <c r="G357" s="17"/>
      <c r="H357" s="17"/>
      <c r="I357" s="17"/>
      <c r="J357" s="17"/>
      <c r="K357" s="279"/>
      <c r="L357" s="279"/>
      <c r="M357" s="279"/>
      <c r="N357" s="279"/>
    </row>
    <row r="358" spans="2:14" x14ac:dyDescent="0.3">
      <c r="B358" s="17"/>
      <c r="C358" s="17"/>
      <c r="D358" s="388"/>
      <c r="E358" s="367"/>
      <c r="F358" s="17"/>
      <c r="G358" s="17"/>
      <c r="H358" s="17"/>
      <c r="I358" s="17"/>
      <c r="J358" s="17"/>
      <c r="K358" s="279"/>
      <c r="L358" s="279"/>
      <c r="M358" s="279"/>
      <c r="N358" s="279"/>
    </row>
    <row r="359" spans="2:14" x14ac:dyDescent="0.3">
      <c r="B359" s="17"/>
      <c r="C359" s="17"/>
      <c r="D359" s="388"/>
      <c r="E359" s="367"/>
      <c r="F359" s="17"/>
      <c r="G359" s="17"/>
      <c r="H359" s="17"/>
      <c r="I359" s="17"/>
      <c r="J359" s="17"/>
      <c r="K359" s="279"/>
      <c r="L359" s="279"/>
      <c r="M359" s="279"/>
      <c r="N359" s="279"/>
    </row>
    <row r="360" spans="2:14" x14ac:dyDescent="0.3">
      <c r="B360" s="17"/>
      <c r="C360" s="17"/>
      <c r="D360" s="388"/>
      <c r="E360" s="367"/>
      <c r="F360" s="17"/>
      <c r="G360" s="17"/>
      <c r="H360" s="17"/>
      <c r="I360" s="17"/>
      <c r="J360" s="17"/>
      <c r="K360" s="279"/>
      <c r="L360" s="279"/>
      <c r="M360" s="279"/>
      <c r="N360" s="279"/>
    </row>
    <row r="361" spans="2:14" x14ac:dyDescent="0.3">
      <c r="B361" s="17"/>
      <c r="C361" s="17"/>
      <c r="D361" s="388"/>
      <c r="E361" s="367"/>
      <c r="F361" s="17"/>
      <c r="G361" s="17"/>
      <c r="H361" s="17"/>
      <c r="I361" s="17"/>
      <c r="J361" s="17"/>
      <c r="K361" s="279"/>
      <c r="L361" s="279"/>
      <c r="M361" s="279"/>
      <c r="N361" s="279"/>
    </row>
    <row r="362" spans="2:14" x14ac:dyDescent="0.3">
      <c r="B362" s="17"/>
      <c r="C362" s="17"/>
      <c r="D362" s="388"/>
      <c r="E362" s="367"/>
      <c r="F362" s="17"/>
      <c r="G362" s="17"/>
      <c r="H362" s="17"/>
      <c r="I362" s="17"/>
      <c r="J362" s="17"/>
      <c r="K362" s="279"/>
      <c r="L362" s="279"/>
      <c r="M362" s="279"/>
      <c r="N362" s="279"/>
    </row>
    <row r="363" spans="2:14" x14ac:dyDescent="0.3">
      <c r="B363" s="17"/>
      <c r="C363" s="17"/>
      <c r="D363" s="388"/>
      <c r="E363" s="367"/>
      <c r="F363" s="17"/>
      <c r="G363" s="17"/>
      <c r="H363" s="17"/>
      <c r="I363" s="17"/>
      <c r="J363" s="17"/>
      <c r="K363" s="279"/>
      <c r="L363" s="279"/>
      <c r="M363" s="279"/>
      <c r="N363" s="279"/>
    </row>
    <row r="364" spans="2:14" x14ac:dyDescent="0.3">
      <c r="B364" s="17"/>
      <c r="C364" s="17"/>
      <c r="D364" s="388"/>
      <c r="E364" s="367"/>
      <c r="F364" s="17"/>
      <c r="G364" s="17"/>
      <c r="H364" s="17"/>
      <c r="I364" s="17"/>
      <c r="J364" s="17"/>
      <c r="K364" s="279"/>
      <c r="L364" s="279"/>
      <c r="M364" s="279"/>
      <c r="N364" s="279"/>
    </row>
    <row r="365" spans="2:14" x14ac:dyDescent="0.3">
      <c r="B365" s="17"/>
      <c r="C365" s="17"/>
      <c r="D365" s="388"/>
      <c r="E365" s="367"/>
      <c r="F365" s="17"/>
      <c r="G365" s="17"/>
      <c r="H365" s="17"/>
      <c r="I365" s="17"/>
      <c r="J365" s="17"/>
      <c r="K365" s="279"/>
      <c r="L365" s="279"/>
      <c r="M365" s="279"/>
      <c r="N365" s="279"/>
    </row>
    <row r="366" spans="2:14" x14ac:dyDescent="0.3">
      <c r="B366" s="17"/>
      <c r="C366" s="17"/>
      <c r="D366" s="388"/>
      <c r="E366" s="367"/>
      <c r="F366" s="17"/>
      <c r="G366" s="17"/>
      <c r="H366" s="17"/>
      <c r="I366" s="17"/>
      <c r="J366" s="17"/>
      <c r="K366" s="279"/>
      <c r="L366" s="279"/>
      <c r="M366" s="279"/>
      <c r="N366" s="279"/>
    </row>
    <row r="367" spans="2:14" x14ac:dyDescent="0.3">
      <c r="B367" s="17"/>
      <c r="C367" s="17"/>
      <c r="D367" s="388"/>
      <c r="E367" s="367"/>
      <c r="F367" s="17"/>
      <c r="G367" s="17"/>
      <c r="H367" s="17"/>
      <c r="I367" s="17"/>
      <c r="J367" s="17"/>
      <c r="K367" s="279"/>
      <c r="L367" s="279"/>
      <c r="M367" s="279"/>
      <c r="N367" s="279"/>
    </row>
    <row r="368" spans="2:14" x14ac:dyDescent="0.3">
      <c r="B368" s="17"/>
      <c r="C368" s="17"/>
      <c r="D368" s="388"/>
      <c r="E368" s="367"/>
      <c r="F368" s="17"/>
      <c r="G368" s="17"/>
      <c r="H368" s="17"/>
      <c r="I368" s="17"/>
      <c r="J368" s="17"/>
      <c r="K368" s="279"/>
      <c r="L368" s="279"/>
      <c r="M368" s="279"/>
      <c r="N368" s="279"/>
    </row>
    <row r="369" spans="2:14" x14ac:dyDescent="0.3">
      <c r="B369" s="17"/>
      <c r="C369" s="17"/>
      <c r="D369" s="388"/>
      <c r="E369" s="367"/>
      <c r="F369" s="17"/>
      <c r="G369" s="17"/>
      <c r="H369" s="17"/>
      <c r="I369" s="17"/>
      <c r="J369" s="17"/>
      <c r="K369" s="279"/>
      <c r="L369" s="279"/>
      <c r="M369" s="279"/>
      <c r="N369" s="279"/>
    </row>
    <row r="370" spans="2:14" x14ac:dyDescent="0.3">
      <c r="B370" s="17"/>
      <c r="C370" s="17"/>
      <c r="D370" s="388"/>
      <c r="E370" s="367"/>
      <c r="F370" s="17"/>
      <c r="G370" s="17"/>
      <c r="H370" s="17"/>
      <c r="I370" s="17"/>
      <c r="J370" s="17"/>
      <c r="K370" s="279"/>
      <c r="L370" s="279"/>
      <c r="M370" s="279"/>
      <c r="N370" s="279"/>
    </row>
    <row r="371" spans="2:14" x14ac:dyDescent="0.3">
      <c r="B371" s="17"/>
      <c r="C371" s="17"/>
      <c r="D371" s="388"/>
      <c r="E371" s="367"/>
      <c r="F371" s="17"/>
      <c r="G371" s="17"/>
      <c r="H371" s="17"/>
      <c r="I371" s="17"/>
      <c r="J371" s="17"/>
      <c r="K371" s="279"/>
      <c r="L371" s="279"/>
      <c r="M371" s="279"/>
      <c r="N371" s="279"/>
    </row>
    <row r="372" spans="2:14" x14ac:dyDescent="0.3">
      <c r="B372" s="17"/>
      <c r="C372" s="17"/>
      <c r="D372" s="388"/>
      <c r="E372" s="367"/>
      <c r="F372" s="17"/>
      <c r="G372" s="17"/>
      <c r="H372" s="17"/>
      <c r="I372" s="17"/>
      <c r="J372" s="17"/>
      <c r="K372" s="279"/>
      <c r="L372" s="279"/>
      <c r="M372" s="279"/>
      <c r="N372" s="279"/>
    </row>
    <row r="373" spans="2:14" x14ac:dyDescent="0.3">
      <c r="B373" s="17"/>
      <c r="C373" s="17"/>
      <c r="D373" s="388"/>
      <c r="E373" s="367"/>
      <c r="F373" s="17"/>
      <c r="G373" s="17"/>
      <c r="H373" s="17"/>
      <c r="I373" s="17"/>
      <c r="J373" s="17"/>
      <c r="K373" s="279"/>
      <c r="L373" s="279"/>
      <c r="M373" s="279"/>
      <c r="N373" s="279"/>
    </row>
    <row r="374" spans="2:14" x14ac:dyDescent="0.3">
      <c r="B374" s="17"/>
      <c r="C374" s="17"/>
      <c r="D374" s="388"/>
      <c r="E374" s="367"/>
      <c r="F374" s="17"/>
      <c r="G374" s="17"/>
      <c r="H374" s="17"/>
      <c r="I374" s="17"/>
      <c r="J374" s="17"/>
      <c r="K374" s="279"/>
      <c r="L374" s="279"/>
      <c r="M374" s="279"/>
      <c r="N374" s="279"/>
    </row>
    <row r="375" spans="2:14" x14ac:dyDescent="0.3">
      <c r="B375" s="17"/>
      <c r="C375" s="17"/>
      <c r="D375" s="388"/>
      <c r="E375" s="367"/>
      <c r="F375" s="17"/>
      <c r="G375" s="17"/>
      <c r="H375" s="17"/>
      <c r="I375" s="17"/>
      <c r="J375" s="17"/>
      <c r="K375" s="279"/>
      <c r="L375" s="279"/>
      <c r="M375" s="279"/>
      <c r="N375" s="279"/>
    </row>
    <row r="376" spans="2:14" x14ac:dyDescent="0.3">
      <c r="B376" s="17"/>
      <c r="C376" s="17"/>
      <c r="D376" s="388"/>
      <c r="E376" s="367"/>
      <c r="F376" s="17"/>
      <c r="G376" s="17"/>
      <c r="H376" s="17"/>
      <c r="I376" s="17"/>
      <c r="J376" s="17"/>
      <c r="K376" s="279"/>
      <c r="L376" s="279"/>
      <c r="M376" s="279"/>
      <c r="N376" s="279"/>
    </row>
    <row r="377" spans="2:14" x14ac:dyDescent="0.3">
      <c r="B377" s="17"/>
      <c r="C377" s="17"/>
      <c r="D377" s="388"/>
      <c r="E377" s="367"/>
      <c r="F377" s="17"/>
      <c r="G377" s="17"/>
      <c r="H377" s="17"/>
      <c r="I377" s="17"/>
      <c r="J377" s="17"/>
      <c r="K377" s="279"/>
      <c r="L377" s="279"/>
      <c r="M377" s="279"/>
      <c r="N377" s="279"/>
    </row>
    <row r="378" spans="2:14" x14ac:dyDescent="0.3">
      <c r="B378" s="17"/>
      <c r="C378" s="17"/>
      <c r="D378" s="388"/>
      <c r="E378" s="367"/>
      <c r="F378" s="17"/>
      <c r="G378" s="17"/>
      <c r="H378" s="17"/>
      <c r="I378" s="17"/>
      <c r="J378" s="17"/>
      <c r="K378" s="279"/>
      <c r="L378" s="279"/>
      <c r="M378" s="279"/>
      <c r="N378" s="279"/>
    </row>
    <row r="379" spans="2:14" x14ac:dyDescent="0.3">
      <c r="B379" s="17"/>
      <c r="C379" s="17"/>
      <c r="D379" s="388"/>
      <c r="E379" s="367"/>
      <c r="F379" s="17"/>
      <c r="G379" s="17"/>
      <c r="H379" s="17"/>
      <c r="I379" s="17"/>
      <c r="J379" s="17"/>
      <c r="K379" s="279"/>
      <c r="L379" s="279"/>
      <c r="M379" s="279"/>
      <c r="N379" s="279"/>
    </row>
    <row r="380" spans="2:14" x14ac:dyDescent="0.3">
      <c r="B380" s="17"/>
      <c r="C380" s="17"/>
      <c r="D380" s="388"/>
      <c r="E380" s="367"/>
      <c r="F380" s="17"/>
      <c r="G380" s="17"/>
      <c r="H380" s="17"/>
      <c r="I380" s="17"/>
      <c r="J380" s="17"/>
      <c r="K380" s="279"/>
      <c r="L380" s="279"/>
      <c r="M380" s="279"/>
      <c r="N380" s="279"/>
    </row>
    <row r="381" spans="2:14" x14ac:dyDescent="0.3">
      <c r="B381" s="17"/>
      <c r="C381" s="17"/>
      <c r="D381" s="388"/>
      <c r="E381" s="367"/>
      <c r="F381" s="17"/>
      <c r="G381" s="17"/>
      <c r="H381" s="17"/>
      <c r="I381" s="17"/>
      <c r="J381" s="17"/>
      <c r="K381" s="279"/>
      <c r="L381" s="279"/>
      <c r="M381" s="279"/>
      <c r="N381" s="279"/>
    </row>
    <row r="382" spans="2:14" x14ac:dyDescent="0.3">
      <c r="B382" s="17"/>
      <c r="C382" s="17"/>
      <c r="D382" s="388"/>
      <c r="E382" s="367"/>
      <c r="F382" s="17"/>
      <c r="G382" s="17"/>
      <c r="H382" s="17"/>
      <c r="I382" s="17"/>
      <c r="J382" s="17"/>
      <c r="K382" s="279"/>
      <c r="L382" s="279"/>
      <c r="M382" s="279"/>
      <c r="N382" s="279"/>
    </row>
    <row r="383" spans="2:14" x14ac:dyDescent="0.3">
      <c r="B383" s="17"/>
      <c r="C383" s="17"/>
      <c r="D383" s="388"/>
      <c r="E383" s="367"/>
      <c r="F383" s="17"/>
      <c r="G383" s="17"/>
      <c r="H383" s="17"/>
      <c r="I383" s="17"/>
      <c r="J383" s="17"/>
      <c r="K383" s="279"/>
      <c r="L383" s="279"/>
      <c r="M383" s="279"/>
      <c r="N383" s="279"/>
    </row>
    <row r="384" spans="2:14" x14ac:dyDescent="0.3">
      <c r="B384" s="17"/>
      <c r="C384" s="17"/>
      <c r="D384" s="388"/>
      <c r="E384" s="367"/>
      <c r="F384" s="17"/>
      <c r="G384" s="17"/>
      <c r="H384" s="17"/>
      <c r="I384" s="17"/>
      <c r="J384" s="17"/>
      <c r="K384" s="279"/>
      <c r="L384" s="279"/>
      <c r="M384" s="279"/>
      <c r="N384" s="279"/>
    </row>
    <row r="385" spans="2:14" x14ac:dyDescent="0.3">
      <c r="B385" s="17"/>
      <c r="C385" s="17"/>
      <c r="D385" s="388"/>
      <c r="E385" s="367"/>
      <c r="F385" s="17"/>
      <c r="G385" s="17"/>
      <c r="H385" s="17"/>
      <c r="I385" s="17"/>
      <c r="J385" s="17"/>
      <c r="K385" s="279"/>
      <c r="L385" s="279"/>
      <c r="M385" s="279"/>
      <c r="N385" s="279"/>
    </row>
    <row r="386" spans="2:14" x14ac:dyDescent="0.3">
      <c r="B386" s="17"/>
      <c r="C386" s="17"/>
      <c r="D386" s="388"/>
      <c r="E386" s="367"/>
      <c r="F386" s="17"/>
      <c r="G386" s="17"/>
      <c r="H386" s="17"/>
      <c r="I386" s="17"/>
      <c r="J386" s="17"/>
      <c r="K386" s="279"/>
      <c r="L386" s="279"/>
      <c r="M386" s="279"/>
      <c r="N386" s="279"/>
    </row>
    <row r="387" spans="2:14" x14ac:dyDescent="0.3">
      <c r="B387" s="17"/>
      <c r="C387" s="17"/>
      <c r="D387" s="388"/>
      <c r="E387" s="367"/>
      <c r="F387" s="17"/>
      <c r="G387" s="17"/>
      <c r="H387" s="17"/>
      <c r="I387" s="17"/>
      <c r="J387" s="17"/>
      <c r="K387" s="279"/>
      <c r="L387" s="279"/>
      <c r="M387" s="279"/>
      <c r="N387" s="279"/>
    </row>
    <row r="388" spans="2:14" x14ac:dyDescent="0.3">
      <c r="B388" s="17"/>
      <c r="C388" s="17"/>
      <c r="D388" s="388"/>
      <c r="E388" s="367"/>
      <c r="F388" s="17"/>
      <c r="G388" s="17"/>
      <c r="H388" s="17"/>
      <c r="I388" s="17"/>
      <c r="J388" s="17"/>
      <c r="K388" s="279"/>
      <c r="L388" s="279"/>
      <c r="M388" s="279"/>
      <c r="N388" s="279"/>
    </row>
    <row r="389" spans="2:14" x14ac:dyDescent="0.3">
      <c r="B389" s="17"/>
      <c r="C389" s="17"/>
      <c r="D389" s="388"/>
      <c r="E389" s="367"/>
      <c r="F389" s="17"/>
      <c r="G389" s="17"/>
      <c r="H389" s="17"/>
      <c r="I389" s="17"/>
      <c r="J389" s="17"/>
      <c r="K389" s="279"/>
      <c r="L389" s="279"/>
      <c r="M389" s="279"/>
      <c r="N389" s="279"/>
    </row>
    <row r="390" spans="2:14" x14ac:dyDescent="0.3">
      <c r="B390" s="17"/>
      <c r="C390" s="17"/>
      <c r="D390" s="388"/>
      <c r="E390" s="367"/>
      <c r="F390" s="17"/>
      <c r="G390" s="17"/>
      <c r="H390" s="17"/>
      <c r="I390" s="17"/>
      <c r="J390" s="17"/>
      <c r="K390" s="279"/>
      <c r="L390" s="279"/>
      <c r="M390" s="279"/>
      <c r="N390" s="279"/>
    </row>
    <row r="391" spans="2:14" x14ac:dyDescent="0.3">
      <c r="B391" s="17"/>
      <c r="C391" s="17"/>
      <c r="D391" s="388"/>
      <c r="E391" s="367"/>
      <c r="F391" s="17"/>
      <c r="G391" s="17"/>
      <c r="H391" s="17"/>
      <c r="I391" s="17"/>
      <c r="J391" s="17"/>
      <c r="K391" s="279"/>
      <c r="L391" s="279"/>
      <c r="M391" s="279"/>
      <c r="N391" s="279"/>
    </row>
    <row r="392" spans="2:14" x14ac:dyDescent="0.3">
      <c r="B392" s="17"/>
      <c r="C392" s="17"/>
      <c r="D392" s="388"/>
      <c r="E392" s="367"/>
      <c r="F392" s="17"/>
      <c r="G392" s="17"/>
      <c r="H392" s="17"/>
      <c r="I392" s="17"/>
      <c r="J392" s="17"/>
      <c r="K392" s="279"/>
      <c r="L392" s="279"/>
      <c r="M392" s="279"/>
      <c r="N392" s="279"/>
    </row>
    <row r="393" spans="2:14" x14ac:dyDescent="0.3">
      <c r="B393" s="17"/>
      <c r="C393" s="17"/>
      <c r="D393" s="388"/>
      <c r="E393" s="367"/>
      <c r="F393" s="17"/>
      <c r="G393" s="17"/>
      <c r="H393" s="17"/>
      <c r="I393" s="17"/>
      <c r="J393" s="17"/>
      <c r="K393" s="279"/>
      <c r="L393" s="279"/>
      <c r="M393" s="279"/>
      <c r="N393" s="279"/>
    </row>
    <row r="394" spans="2:14" x14ac:dyDescent="0.3">
      <c r="B394" s="17"/>
      <c r="C394" s="17"/>
      <c r="D394" s="388"/>
      <c r="E394" s="367"/>
      <c r="F394" s="17"/>
      <c r="G394" s="17"/>
      <c r="H394" s="17"/>
      <c r="I394" s="17"/>
      <c r="J394" s="17"/>
      <c r="K394" s="279"/>
      <c r="L394" s="279"/>
      <c r="M394" s="279"/>
      <c r="N394" s="279"/>
    </row>
    <row r="395" spans="2:14" x14ac:dyDescent="0.3">
      <c r="B395" s="17"/>
      <c r="C395" s="17"/>
      <c r="D395" s="388"/>
      <c r="E395" s="367"/>
      <c r="F395" s="17"/>
      <c r="G395" s="17"/>
      <c r="H395" s="17"/>
      <c r="I395" s="17"/>
      <c r="J395" s="17"/>
      <c r="K395" s="279"/>
      <c r="L395" s="279"/>
      <c r="M395" s="279"/>
      <c r="N395" s="279"/>
    </row>
    <row r="396" spans="2:14" x14ac:dyDescent="0.3">
      <c r="B396" s="17"/>
      <c r="C396" s="17"/>
      <c r="D396" s="388"/>
      <c r="E396" s="367"/>
      <c r="F396" s="17"/>
      <c r="G396" s="17"/>
      <c r="H396" s="17"/>
      <c r="I396" s="17"/>
      <c r="J396" s="17"/>
      <c r="K396" s="279"/>
      <c r="L396" s="279"/>
      <c r="M396" s="279"/>
      <c r="N396" s="279"/>
    </row>
    <row r="397" spans="2:14" x14ac:dyDescent="0.3">
      <c r="B397" s="17"/>
      <c r="C397" s="17"/>
      <c r="D397" s="388"/>
      <c r="E397" s="367"/>
      <c r="F397" s="17"/>
      <c r="G397" s="17"/>
      <c r="H397" s="17"/>
      <c r="I397" s="17"/>
      <c r="J397" s="17"/>
      <c r="K397" s="279"/>
      <c r="L397" s="279"/>
      <c r="M397" s="279"/>
      <c r="N397" s="279"/>
    </row>
    <row r="398" spans="2:14" x14ac:dyDescent="0.3">
      <c r="B398" s="17"/>
      <c r="C398" s="17"/>
      <c r="D398" s="388"/>
      <c r="E398" s="367"/>
      <c r="F398" s="17"/>
      <c r="G398" s="17"/>
      <c r="H398" s="17"/>
      <c r="I398" s="17"/>
      <c r="J398" s="17"/>
      <c r="K398" s="279"/>
      <c r="L398" s="279"/>
      <c r="M398" s="279"/>
      <c r="N398" s="279"/>
    </row>
    <row r="399" spans="2:14" x14ac:dyDescent="0.3">
      <c r="B399" s="17"/>
      <c r="C399" s="17"/>
      <c r="D399" s="388"/>
      <c r="E399" s="367"/>
      <c r="F399" s="17"/>
      <c r="G399" s="17"/>
      <c r="H399" s="17"/>
      <c r="I399" s="17"/>
      <c r="J399" s="17"/>
      <c r="K399" s="279"/>
      <c r="L399" s="279"/>
      <c r="M399" s="279"/>
      <c r="N399" s="279"/>
    </row>
    <row r="400" spans="2:14" x14ac:dyDescent="0.3">
      <c r="B400" s="17"/>
      <c r="C400" s="17"/>
      <c r="D400" s="388"/>
      <c r="E400" s="367"/>
      <c r="F400" s="17"/>
      <c r="G400" s="17"/>
      <c r="H400" s="17"/>
      <c r="I400" s="17"/>
      <c r="J400" s="17"/>
      <c r="K400" s="279"/>
      <c r="L400" s="279"/>
      <c r="M400" s="279"/>
      <c r="N400" s="279"/>
    </row>
    <row r="401" spans="2:14" x14ac:dyDescent="0.3">
      <c r="B401" s="17"/>
      <c r="C401" s="17"/>
      <c r="D401" s="388"/>
      <c r="E401" s="367"/>
      <c r="F401" s="17"/>
      <c r="G401" s="17"/>
      <c r="H401" s="17"/>
      <c r="I401" s="17"/>
      <c r="J401" s="17"/>
      <c r="K401" s="279"/>
      <c r="L401" s="279"/>
      <c r="M401" s="279"/>
      <c r="N401" s="279"/>
    </row>
    <row r="402" spans="2:14" x14ac:dyDescent="0.3">
      <c r="B402" s="17"/>
      <c r="C402" s="17"/>
      <c r="D402" s="388"/>
      <c r="E402" s="367"/>
      <c r="F402" s="17"/>
      <c r="G402" s="17"/>
      <c r="H402" s="17"/>
      <c r="I402" s="17"/>
      <c r="J402" s="17"/>
      <c r="K402" s="279"/>
      <c r="L402" s="279"/>
      <c r="M402" s="279"/>
      <c r="N402" s="279"/>
    </row>
    <row r="403" spans="2:14" x14ac:dyDescent="0.3">
      <c r="B403" s="17"/>
      <c r="C403" s="17"/>
      <c r="D403" s="388"/>
      <c r="E403" s="367"/>
      <c r="F403" s="17"/>
      <c r="G403" s="17"/>
      <c r="H403" s="17"/>
      <c r="I403" s="17"/>
      <c r="J403" s="17"/>
      <c r="K403" s="279"/>
      <c r="L403" s="279"/>
      <c r="M403" s="279"/>
      <c r="N403" s="279"/>
    </row>
    <row r="404" spans="2:14" x14ac:dyDescent="0.3">
      <c r="B404" s="17"/>
      <c r="C404" s="17"/>
      <c r="D404" s="388"/>
      <c r="E404" s="367"/>
      <c r="F404" s="17"/>
      <c r="G404" s="17"/>
      <c r="H404" s="17"/>
      <c r="I404" s="17"/>
      <c r="J404" s="17"/>
      <c r="K404" s="279"/>
      <c r="L404" s="279"/>
      <c r="M404" s="279"/>
      <c r="N404" s="279"/>
    </row>
    <row r="405" spans="2:14" x14ac:dyDescent="0.3">
      <c r="B405" s="17"/>
      <c r="C405" s="17"/>
      <c r="D405" s="388"/>
      <c r="E405" s="367"/>
      <c r="F405" s="17"/>
      <c r="G405" s="17"/>
      <c r="H405" s="17"/>
      <c r="I405" s="17"/>
      <c r="J405" s="17"/>
      <c r="K405" s="279"/>
      <c r="L405" s="279"/>
      <c r="M405" s="279"/>
      <c r="N405" s="279"/>
    </row>
    <row r="406" spans="2:14" x14ac:dyDescent="0.3">
      <c r="B406" s="17"/>
      <c r="C406" s="17"/>
      <c r="D406" s="388"/>
      <c r="E406" s="367"/>
      <c r="F406" s="17"/>
      <c r="G406" s="17"/>
      <c r="H406" s="17"/>
      <c r="I406" s="17"/>
      <c r="J406" s="17"/>
      <c r="K406" s="279"/>
      <c r="L406" s="279"/>
      <c r="M406" s="279"/>
      <c r="N406" s="279"/>
    </row>
    <row r="407" spans="2:14" x14ac:dyDescent="0.3">
      <c r="B407" s="17"/>
      <c r="C407" s="17"/>
      <c r="D407" s="388"/>
      <c r="E407" s="367"/>
      <c r="F407" s="17"/>
      <c r="G407" s="17"/>
      <c r="H407" s="17"/>
      <c r="I407" s="17"/>
      <c r="J407" s="17"/>
      <c r="K407" s="279"/>
      <c r="L407" s="279"/>
      <c r="M407" s="279"/>
      <c r="N407" s="279"/>
    </row>
    <row r="408" spans="2:14" x14ac:dyDescent="0.3">
      <c r="B408" s="17"/>
      <c r="C408" s="17"/>
      <c r="D408" s="388"/>
      <c r="E408" s="367"/>
      <c r="F408" s="17"/>
      <c r="G408" s="17"/>
      <c r="H408" s="17"/>
      <c r="I408" s="17"/>
      <c r="J408" s="17"/>
      <c r="K408" s="279"/>
      <c r="L408" s="279"/>
      <c r="M408" s="279"/>
      <c r="N408" s="279"/>
    </row>
    <row r="409" spans="2:14" x14ac:dyDescent="0.3">
      <c r="B409" s="17"/>
      <c r="C409" s="17"/>
      <c r="D409" s="388"/>
      <c r="E409" s="367"/>
      <c r="F409" s="17"/>
      <c r="G409" s="17"/>
      <c r="H409" s="17"/>
      <c r="I409" s="17"/>
      <c r="J409" s="17"/>
      <c r="K409" s="279"/>
      <c r="L409" s="279"/>
      <c r="M409" s="279"/>
      <c r="N409" s="279"/>
    </row>
    <row r="410" spans="2:14" x14ac:dyDescent="0.3">
      <c r="B410" s="17"/>
      <c r="C410" s="17"/>
      <c r="D410" s="388"/>
      <c r="E410" s="367"/>
      <c r="F410" s="17"/>
      <c r="G410" s="17"/>
      <c r="H410" s="17"/>
      <c r="I410" s="17"/>
      <c r="J410" s="17"/>
      <c r="K410" s="279"/>
      <c r="L410" s="279"/>
      <c r="M410" s="279"/>
      <c r="N410" s="279"/>
    </row>
    <row r="411" spans="2:14" x14ac:dyDescent="0.3">
      <c r="B411" s="17"/>
      <c r="C411" s="17"/>
      <c r="D411" s="388"/>
      <c r="E411" s="367"/>
      <c r="F411" s="17"/>
      <c r="G411" s="17"/>
      <c r="H411" s="17"/>
      <c r="I411" s="17"/>
      <c r="J411" s="17"/>
      <c r="K411" s="279"/>
      <c r="L411" s="279"/>
      <c r="M411" s="279"/>
      <c r="N411" s="279"/>
    </row>
    <row r="412" spans="2:14" x14ac:dyDescent="0.3">
      <c r="B412" s="17"/>
      <c r="C412" s="17"/>
      <c r="D412" s="388"/>
      <c r="E412" s="367"/>
      <c r="F412" s="17"/>
      <c r="G412" s="17"/>
      <c r="H412" s="17"/>
      <c r="I412" s="17"/>
      <c r="J412" s="17"/>
      <c r="K412" s="279"/>
      <c r="L412" s="279"/>
      <c r="M412" s="279"/>
      <c r="N412" s="279"/>
    </row>
    <row r="413" spans="2:14" x14ac:dyDescent="0.3">
      <c r="B413" s="17"/>
      <c r="C413" s="17"/>
      <c r="D413" s="388"/>
      <c r="E413" s="367"/>
      <c r="F413" s="17"/>
      <c r="G413" s="17"/>
      <c r="H413" s="17"/>
      <c r="I413" s="17"/>
      <c r="J413" s="17"/>
      <c r="K413" s="279"/>
      <c r="L413" s="279"/>
      <c r="M413" s="279"/>
      <c r="N413" s="279"/>
    </row>
    <row r="414" spans="2:14" x14ac:dyDescent="0.3">
      <c r="B414" s="17"/>
      <c r="C414" s="17"/>
      <c r="D414" s="388"/>
      <c r="E414" s="367"/>
      <c r="F414" s="17"/>
      <c r="G414" s="17"/>
      <c r="H414" s="17"/>
      <c r="I414" s="17"/>
      <c r="J414" s="17"/>
      <c r="K414" s="279"/>
      <c r="L414" s="279"/>
      <c r="M414" s="279"/>
      <c r="N414" s="279"/>
    </row>
    <row r="415" spans="2:14" x14ac:dyDescent="0.3">
      <c r="B415" s="17"/>
      <c r="C415" s="17"/>
      <c r="D415" s="388"/>
      <c r="E415" s="367"/>
      <c r="F415" s="17"/>
      <c r="G415" s="17"/>
      <c r="H415" s="17"/>
      <c r="I415" s="17"/>
      <c r="J415" s="17"/>
      <c r="K415" s="279"/>
      <c r="L415" s="279"/>
      <c r="M415" s="279"/>
      <c r="N415" s="279"/>
    </row>
    <row r="416" spans="2:14" x14ac:dyDescent="0.3">
      <c r="B416" s="17"/>
      <c r="C416" s="17"/>
      <c r="D416" s="388"/>
      <c r="E416" s="367"/>
      <c r="F416" s="17"/>
      <c r="G416" s="17"/>
      <c r="H416" s="17"/>
      <c r="I416" s="17"/>
      <c r="J416" s="17"/>
      <c r="K416" s="279"/>
      <c r="L416" s="279"/>
      <c r="M416" s="279"/>
      <c r="N416" s="279"/>
    </row>
    <row r="417" spans="2:14" x14ac:dyDescent="0.3">
      <c r="B417" s="17"/>
      <c r="C417" s="17"/>
      <c r="D417" s="388"/>
      <c r="E417" s="367"/>
      <c r="F417" s="17"/>
      <c r="G417" s="17"/>
      <c r="H417" s="17"/>
      <c r="I417" s="17"/>
      <c r="J417" s="17"/>
      <c r="K417" s="279"/>
      <c r="L417" s="279"/>
      <c r="M417" s="279"/>
      <c r="N417" s="279"/>
    </row>
    <row r="418" spans="2:14" x14ac:dyDescent="0.3">
      <c r="B418" s="17"/>
      <c r="C418" s="17"/>
      <c r="D418" s="388"/>
      <c r="E418" s="367"/>
      <c r="F418" s="17"/>
      <c r="G418" s="17"/>
      <c r="H418" s="17"/>
      <c r="I418" s="17"/>
      <c r="J418" s="17"/>
      <c r="K418" s="279"/>
      <c r="L418" s="279"/>
      <c r="M418" s="279"/>
      <c r="N418" s="279"/>
    </row>
    <row r="419" spans="2:14" x14ac:dyDescent="0.3">
      <c r="B419" s="17"/>
      <c r="C419" s="17"/>
      <c r="D419" s="388"/>
      <c r="E419" s="367"/>
      <c r="F419" s="17"/>
      <c r="G419" s="17"/>
      <c r="H419" s="17"/>
      <c r="I419" s="17"/>
      <c r="J419" s="17"/>
      <c r="K419" s="279"/>
      <c r="L419" s="279"/>
      <c r="M419" s="279"/>
      <c r="N419" s="279"/>
    </row>
    <row r="420" spans="2:14" x14ac:dyDescent="0.3">
      <c r="B420" s="17"/>
      <c r="C420" s="17"/>
      <c r="D420" s="388"/>
      <c r="E420" s="367"/>
      <c r="F420" s="17"/>
      <c r="G420" s="17"/>
      <c r="H420" s="17"/>
      <c r="I420" s="17"/>
      <c r="J420" s="17"/>
      <c r="K420" s="279"/>
      <c r="L420" s="279"/>
      <c r="M420" s="279"/>
      <c r="N420" s="279"/>
    </row>
    <row r="421" spans="2:14" x14ac:dyDescent="0.3">
      <c r="B421" s="17"/>
      <c r="C421" s="17"/>
      <c r="D421" s="388"/>
      <c r="E421" s="367"/>
      <c r="F421" s="17"/>
      <c r="G421" s="17"/>
      <c r="H421" s="17"/>
      <c r="I421" s="17"/>
      <c r="J421" s="17"/>
      <c r="K421" s="279"/>
      <c r="L421" s="279"/>
      <c r="M421" s="279"/>
      <c r="N421" s="279"/>
    </row>
    <row r="422" spans="2:14" x14ac:dyDescent="0.3">
      <c r="B422" s="17"/>
      <c r="C422" s="17"/>
      <c r="D422" s="388"/>
      <c r="E422" s="367"/>
      <c r="F422" s="17"/>
      <c r="G422" s="17"/>
      <c r="H422" s="17"/>
      <c r="I422" s="17"/>
      <c r="J422" s="17"/>
      <c r="K422" s="279"/>
      <c r="L422" s="279"/>
      <c r="M422" s="279"/>
      <c r="N422" s="279"/>
    </row>
    <row r="423" spans="2:14" x14ac:dyDescent="0.3">
      <c r="B423" s="17"/>
      <c r="C423" s="17"/>
      <c r="D423" s="388"/>
      <c r="E423" s="367"/>
      <c r="F423" s="17"/>
      <c r="G423" s="17"/>
      <c r="H423" s="17"/>
      <c r="I423" s="17"/>
      <c r="J423" s="17"/>
      <c r="K423" s="279"/>
      <c r="L423" s="279"/>
      <c r="M423" s="279"/>
      <c r="N423" s="279"/>
    </row>
    <row r="424" spans="2:14" x14ac:dyDescent="0.3">
      <c r="B424" s="17"/>
      <c r="C424" s="17"/>
      <c r="D424" s="388"/>
      <c r="E424" s="367"/>
      <c r="F424" s="17"/>
      <c r="G424" s="17"/>
      <c r="H424" s="17"/>
      <c r="I424" s="17"/>
      <c r="J424" s="17"/>
      <c r="K424" s="279"/>
      <c r="L424" s="279"/>
      <c r="M424" s="279"/>
      <c r="N424" s="279"/>
    </row>
    <row r="425" spans="2:14" x14ac:dyDescent="0.3">
      <c r="B425" s="17"/>
      <c r="C425" s="17"/>
      <c r="D425" s="388"/>
      <c r="E425" s="367"/>
      <c r="F425" s="17"/>
      <c r="G425" s="17"/>
      <c r="H425" s="17"/>
      <c r="I425" s="17"/>
      <c r="J425" s="17"/>
      <c r="K425" s="279"/>
      <c r="L425" s="279"/>
      <c r="M425" s="279"/>
      <c r="N425" s="279"/>
    </row>
    <row r="426" spans="2:14" x14ac:dyDescent="0.3">
      <c r="B426" s="17"/>
      <c r="C426" s="17"/>
      <c r="D426" s="388"/>
      <c r="E426" s="367"/>
      <c r="F426" s="17"/>
      <c r="G426" s="17"/>
      <c r="H426" s="17"/>
      <c r="I426" s="17"/>
      <c r="J426" s="17"/>
      <c r="K426" s="279"/>
      <c r="L426" s="279"/>
      <c r="M426" s="279"/>
      <c r="N426" s="279"/>
    </row>
    <row r="427" spans="2:14" x14ac:dyDescent="0.3">
      <c r="B427" s="17"/>
      <c r="C427" s="17"/>
      <c r="D427" s="388"/>
      <c r="E427" s="367"/>
      <c r="F427" s="17"/>
      <c r="G427" s="17"/>
      <c r="H427" s="17"/>
      <c r="I427" s="17"/>
      <c r="J427" s="17"/>
      <c r="K427" s="279"/>
      <c r="L427" s="279"/>
      <c r="M427" s="279"/>
      <c r="N427" s="279"/>
    </row>
    <row r="428" spans="2:14" x14ac:dyDescent="0.3">
      <c r="B428" s="17"/>
      <c r="C428" s="17"/>
      <c r="D428" s="388"/>
      <c r="E428" s="367"/>
      <c r="F428" s="17"/>
      <c r="G428" s="17"/>
      <c r="H428" s="17"/>
      <c r="I428" s="17"/>
      <c r="J428" s="17"/>
      <c r="K428" s="279"/>
      <c r="L428" s="279"/>
      <c r="M428" s="279"/>
      <c r="N428" s="279"/>
    </row>
    <row r="429" spans="2:14" x14ac:dyDescent="0.3">
      <c r="B429" s="17"/>
      <c r="C429" s="17"/>
      <c r="D429" s="388"/>
      <c r="E429" s="367"/>
      <c r="F429" s="17"/>
      <c r="G429" s="17"/>
      <c r="H429" s="17"/>
      <c r="I429" s="17"/>
      <c r="J429" s="17"/>
      <c r="K429" s="279"/>
      <c r="L429" s="279"/>
      <c r="M429" s="279"/>
      <c r="N429" s="279"/>
    </row>
    <row r="430" spans="2:14" x14ac:dyDescent="0.3">
      <c r="B430" s="17"/>
      <c r="C430" s="17"/>
      <c r="D430" s="388"/>
      <c r="E430" s="367"/>
      <c r="F430" s="17"/>
      <c r="G430" s="17"/>
      <c r="H430" s="17"/>
      <c r="I430" s="17"/>
      <c r="J430" s="17"/>
      <c r="K430" s="279"/>
      <c r="L430" s="279"/>
      <c r="M430" s="279"/>
      <c r="N430" s="279"/>
    </row>
    <row r="431" spans="2:14" x14ac:dyDescent="0.3">
      <c r="B431" s="17"/>
      <c r="C431" s="17"/>
      <c r="D431" s="388"/>
      <c r="E431" s="367"/>
      <c r="F431" s="17"/>
      <c r="G431" s="17"/>
      <c r="H431" s="17"/>
      <c r="I431" s="17"/>
      <c r="J431" s="17"/>
      <c r="K431" s="279"/>
      <c r="L431" s="279"/>
      <c r="M431" s="279"/>
      <c r="N431" s="279"/>
    </row>
    <row r="432" spans="2:14" x14ac:dyDescent="0.3">
      <c r="B432" s="17"/>
      <c r="C432" s="17"/>
      <c r="D432" s="388"/>
      <c r="E432" s="367"/>
      <c r="F432" s="17"/>
      <c r="G432" s="17"/>
      <c r="H432" s="17"/>
      <c r="I432" s="17"/>
      <c r="J432" s="17"/>
      <c r="K432" s="279"/>
      <c r="L432" s="279"/>
      <c r="M432" s="279"/>
      <c r="N432" s="279"/>
    </row>
    <row r="433" spans="2:14" x14ac:dyDescent="0.3">
      <c r="B433" s="17"/>
      <c r="C433" s="17"/>
      <c r="D433" s="388"/>
      <c r="E433" s="367"/>
      <c r="F433" s="17"/>
      <c r="G433" s="17"/>
      <c r="H433" s="17"/>
      <c r="I433" s="17"/>
      <c r="J433" s="17"/>
      <c r="K433" s="279"/>
      <c r="L433" s="279"/>
      <c r="M433" s="279"/>
      <c r="N433" s="279"/>
    </row>
    <row r="434" spans="2:14" x14ac:dyDescent="0.3">
      <c r="B434" s="17"/>
      <c r="C434" s="17"/>
      <c r="D434" s="388"/>
      <c r="E434" s="367"/>
      <c r="F434" s="17"/>
      <c r="G434" s="17"/>
      <c r="H434" s="17"/>
      <c r="I434" s="17"/>
      <c r="J434" s="17"/>
      <c r="K434" s="279"/>
      <c r="L434" s="279"/>
      <c r="M434" s="279"/>
      <c r="N434" s="279"/>
    </row>
    <row r="435" spans="2:14" x14ac:dyDescent="0.3">
      <c r="B435" s="17"/>
      <c r="C435" s="17"/>
      <c r="D435" s="388"/>
      <c r="E435" s="367"/>
      <c r="F435" s="17"/>
      <c r="G435" s="17"/>
      <c r="H435" s="17"/>
      <c r="I435" s="17"/>
      <c r="J435" s="17"/>
      <c r="K435" s="279"/>
      <c r="L435" s="279"/>
      <c r="M435" s="279"/>
      <c r="N435" s="279"/>
    </row>
    <row r="436" spans="2:14" x14ac:dyDescent="0.3">
      <c r="B436" s="17"/>
      <c r="C436" s="17"/>
      <c r="D436" s="388"/>
      <c r="E436" s="367"/>
      <c r="F436" s="17"/>
      <c r="G436" s="17"/>
      <c r="H436" s="17"/>
      <c r="I436" s="17"/>
      <c r="J436" s="17"/>
      <c r="K436" s="279"/>
      <c r="L436" s="279"/>
      <c r="M436" s="279"/>
      <c r="N436" s="279"/>
    </row>
    <row r="437" spans="2:14" x14ac:dyDescent="0.3">
      <c r="B437" s="17"/>
      <c r="C437" s="17"/>
      <c r="D437" s="388"/>
      <c r="E437" s="367"/>
      <c r="F437" s="17"/>
      <c r="G437" s="17"/>
      <c r="H437" s="17"/>
      <c r="I437" s="17"/>
      <c r="J437" s="17"/>
      <c r="K437" s="279"/>
      <c r="L437" s="279"/>
      <c r="M437" s="279"/>
      <c r="N437" s="279"/>
    </row>
    <row r="438" spans="2:14" x14ac:dyDescent="0.3">
      <c r="B438" s="17"/>
      <c r="C438" s="17"/>
      <c r="D438" s="388"/>
      <c r="E438" s="367"/>
      <c r="F438" s="17"/>
      <c r="G438" s="17"/>
      <c r="H438" s="17"/>
      <c r="I438" s="17"/>
      <c r="J438" s="17"/>
      <c r="K438" s="279"/>
      <c r="L438" s="279"/>
      <c r="M438" s="279"/>
      <c r="N438" s="279"/>
    </row>
    <row r="439" spans="2:14" x14ac:dyDescent="0.3">
      <c r="B439" s="17"/>
      <c r="C439" s="17"/>
      <c r="D439" s="388"/>
      <c r="E439" s="367"/>
      <c r="F439" s="17"/>
      <c r="G439" s="17"/>
      <c r="H439" s="17"/>
      <c r="I439" s="17"/>
      <c r="J439" s="17"/>
      <c r="K439" s="279"/>
      <c r="L439" s="279"/>
      <c r="M439" s="279"/>
      <c r="N439" s="279"/>
    </row>
    <row r="440" spans="2:14" x14ac:dyDescent="0.3">
      <c r="B440" s="17"/>
      <c r="C440" s="17"/>
      <c r="D440" s="388"/>
      <c r="E440" s="367"/>
      <c r="F440" s="17"/>
      <c r="G440" s="17"/>
      <c r="H440" s="17"/>
      <c r="I440" s="17"/>
      <c r="J440" s="17"/>
      <c r="K440" s="279"/>
      <c r="L440" s="279"/>
      <c r="M440" s="279"/>
      <c r="N440" s="279"/>
    </row>
    <row r="441" spans="2:14" x14ac:dyDescent="0.3">
      <c r="B441" s="17"/>
      <c r="C441" s="17"/>
      <c r="D441" s="388"/>
      <c r="E441" s="367"/>
      <c r="F441" s="17"/>
      <c r="G441" s="17"/>
      <c r="H441" s="17"/>
      <c r="I441" s="17"/>
      <c r="J441" s="17"/>
      <c r="K441" s="279"/>
      <c r="L441" s="279"/>
      <c r="M441" s="279"/>
      <c r="N441" s="279"/>
    </row>
    <row r="442" spans="2:14" x14ac:dyDescent="0.3">
      <c r="B442" s="17"/>
      <c r="C442" s="17"/>
      <c r="D442" s="388"/>
      <c r="E442" s="367"/>
      <c r="F442" s="17"/>
      <c r="G442" s="17"/>
      <c r="H442" s="17"/>
      <c r="I442" s="17"/>
      <c r="J442" s="17"/>
      <c r="K442" s="279"/>
      <c r="L442" s="279"/>
      <c r="M442" s="279"/>
      <c r="N442" s="279"/>
    </row>
    <row r="443" spans="2:14" x14ac:dyDescent="0.3">
      <c r="B443" s="17"/>
      <c r="C443" s="17"/>
      <c r="D443" s="388"/>
      <c r="E443" s="367"/>
      <c r="F443" s="17"/>
      <c r="G443" s="17"/>
      <c r="H443" s="17"/>
      <c r="I443" s="17"/>
      <c r="J443" s="17"/>
      <c r="K443" s="279"/>
      <c r="L443" s="279"/>
      <c r="M443" s="279"/>
      <c r="N443" s="279"/>
    </row>
    <row r="444" spans="2:14" x14ac:dyDescent="0.3">
      <c r="B444" s="17"/>
      <c r="C444" s="17"/>
      <c r="D444" s="388"/>
      <c r="E444" s="367"/>
      <c r="F444" s="17"/>
      <c r="G444" s="17"/>
      <c r="H444" s="17"/>
      <c r="I444" s="17"/>
      <c r="J444" s="17"/>
      <c r="K444" s="279"/>
      <c r="L444" s="279"/>
      <c r="M444" s="279"/>
      <c r="N444" s="279"/>
    </row>
    <row r="445" spans="2:14" x14ac:dyDescent="0.3">
      <c r="B445" s="17"/>
      <c r="C445" s="17"/>
      <c r="D445" s="388"/>
      <c r="E445" s="367"/>
      <c r="F445" s="17"/>
      <c r="G445" s="17"/>
      <c r="H445" s="17"/>
      <c r="I445" s="17"/>
      <c r="J445" s="17"/>
      <c r="K445" s="279"/>
      <c r="L445" s="279"/>
      <c r="M445" s="279"/>
      <c r="N445" s="279"/>
    </row>
    <row r="446" spans="2:14" x14ac:dyDescent="0.3">
      <c r="B446" s="17"/>
      <c r="C446" s="17"/>
      <c r="D446" s="388"/>
      <c r="E446" s="367"/>
      <c r="F446" s="17"/>
      <c r="G446" s="17"/>
      <c r="H446" s="17"/>
      <c r="I446" s="17"/>
      <c r="J446" s="17"/>
      <c r="K446" s="279"/>
      <c r="L446" s="279"/>
      <c r="M446" s="279"/>
      <c r="N446" s="279"/>
    </row>
    <row r="447" spans="2:14" x14ac:dyDescent="0.3">
      <c r="B447" s="17"/>
      <c r="C447" s="17"/>
      <c r="D447" s="388"/>
      <c r="E447" s="367"/>
      <c r="F447" s="17"/>
      <c r="G447" s="17"/>
      <c r="H447" s="17"/>
      <c r="I447" s="17"/>
      <c r="J447" s="17"/>
      <c r="K447" s="279"/>
      <c r="L447" s="279"/>
      <c r="M447" s="279"/>
      <c r="N447" s="279"/>
    </row>
    <row r="448" spans="2:14" x14ac:dyDescent="0.3">
      <c r="B448" s="17"/>
      <c r="C448" s="17"/>
      <c r="D448" s="388"/>
      <c r="E448" s="367"/>
      <c r="F448" s="17"/>
      <c r="G448" s="17"/>
      <c r="H448" s="17"/>
      <c r="I448" s="17"/>
      <c r="J448" s="17"/>
      <c r="K448" s="279"/>
      <c r="L448" s="279"/>
      <c r="M448" s="279"/>
      <c r="N448" s="279"/>
    </row>
    <row r="449" spans="2:14" x14ac:dyDescent="0.3">
      <c r="B449" s="17"/>
      <c r="C449" s="17"/>
      <c r="D449" s="388"/>
      <c r="E449" s="367"/>
      <c r="F449" s="17"/>
      <c r="G449" s="17"/>
      <c r="H449" s="17"/>
      <c r="I449" s="17"/>
      <c r="J449" s="17"/>
      <c r="K449" s="279"/>
      <c r="L449" s="279"/>
      <c r="M449" s="279"/>
      <c r="N449" s="279"/>
    </row>
    <row r="450" spans="2:14" x14ac:dyDescent="0.3">
      <c r="B450" s="17"/>
      <c r="C450" s="17"/>
      <c r="D450" s="388"/>
      <c r="E450" s="367"/>
      <c r="F450" s="17"/>
      <c r="G450" s="17"/>
      <c r="H450" s="17"/>
      <c r="I450" s="17"/>
      <c r="J450" s="17"/>
      <c r="K450" s="279"/>
      <c r="L450" s="279"/>
      <c r="M450" s="279"/>
      <c r="N450" s="279"/>
    </row>
    <row r="451" spans="2:14" x14ac:dyDescent="0.3">
      <c r="B451" s="17"/>
      <c r="C451" s="17"/>
      <c r="D451" s="388"/>
      <c r="E451" s="367"/>
      <c r="F451" s="17"/>
      <c r="G451" s="17"/>
      <c r="H451" s="17"/>
      <c r="I451" s="17"/>
      <c r="J451" s="17"/>
      <c r="K451" s="279"/>
      <c r="L451" s="279"/>
      <c r="M451" s="279"/>
      <c r="N451" s="279"/>
    </row>
    <row r="452" spans="2:14" x14ac:dyDescent="0.3">
      <c r="B452" s="17"/>
      <c r="C452" s="17"/>
      <c r="D452" s="388"/>
      <c r="E452" s="367"/>
      <c r="F452" s="17"/>
      <c r="G452" s="17"/>
      <c r="H452" s="17"/>
      <c r="I452" s="17"/>
      <c r="J452" s="17"/>
      <c r="K452" s="279"/>
      <c r="L452" s="279"/>
      <c r="M452" s="279"/>
      <c r="N452" s="279"/>
    </row>
    <row r="453" spans="2:14" x14ac:dyDescent="0.3">
      <c r="B453" s="17"/>
      <c r="C453" s="17"/>
      <c r="D453" s="388"/>
      <c r="E453" s="367"/>
      <c r="F453" s="17"/>
      <c r="G453" s="17"/>
      <c r="H453" s="17"/>
      <c r="I453" s="17"/>
      <c r="J453" s="17"/>
      <c r="K453" s="279"/>
      <c r="L453" s="279"/>
      <c r="M453" s="279"/>
      <c r="N453" s="279"/>
    </row>
    <row r="454" spans="2:14" x14ac:dyDescent="0.3">
      <c r="B454" s="17"/>
      <c r="C454" s="17"/>
      <c r="D454" s="388"/>
      <c r="E454" s="367"/>
      <c r="F454" s="17"/>
      <c r="G454" s="17"/>
      <c r="H454" s="17"/>
      <c r="I454" s="17"/>
      <c r="J454" s="17"/>
      <c r="K454" s="279"/>
      <c r="L454" s="279"/>
      <c r="M454" s="279"/>
      <c r="N454" s="279"/>
    </row>
    <row r="455" spans="2:14" x14ac:dyDescent="0.3">
      <c r="B455" s="17"/>
      <c r="C455" s="17"/>
      <c r="D455" s="388"/>
      <c r="E455" s="367"/>
      <c r="F455" s="17"/>
      <c r="G455" s="17"/>
      <c r="H455" s="17"/>
      <c r="I455" s="17"/>
      <c r="J455" s="17"/>
      <c r="K455" s="279"/>
      <c r="L455" s="279"/>
      <c r="M455" s="279"/>
      <c r="N455" s="279"/>
    </row>
    <row r="456" spans="2:14" x14ac:dyDescent="0.3">
      <c r="B456" s="17"/>
      <c r="C456" s="17"/>
      <c r="D456" s="388"/>
      <c r="E456" s="367"/>
      <c r="F456" s="17"/>
      <c r="G456" s="17"/>
      <c r="H456" s="17"/>
      <c r="I456" s="17"/>
      <c r="J456" s="17"/>
      <c r="K456" s="279"/>
      <c r="L456" s="279"/>
      <c r="M456" s="279"/>
      <c r="N456" s="279"/>
    </row>
    <row r="457" spans="2:14" x14ac:dyDescent="0.3">
      <c r="B457" s="17"/>
      <c r="C457" s="17"/>
      <c r="D457" s="388"/>
      <c r="E457" s="367"/>
      <c r="F457" s="17"/>
      <c r="G457" s="17"/>
      <c r="H457" s="17"/>
      <c r="I457" s="17"/>
      <c r="J457" s="17"/>
      <c r="K457" s="279"/>
      <c r="L457" s="279"/>
      <c r="M457" s="279"/>
      <c r="N457" s="279"/>
    </row>
    <row r="458" spans="2:14" x14ac:dyDescent="0.3">
      <c r="B458" s="17"/>
      <c r="C458" s="17"/>
      <c r="D458" s="388"/>
      <c r="E458" s="367"/>
      <c r="F458" s="17"/>
      <c r="G458" s="17"/>
      <c r="H458" s="17"/>
      <c r="I458" s="17"/>
      <c r="J458" s="17"/>
      <c r="K458" s="279"/>
      <c r="L458" s="279"/>
      <c r="M458" s="279"/>
      <c r="N458" s="279"/>
    </row>
    <row r="459" spans="2:14" x14ac:dyDescent="0.3">
      <c r="B459" s="17"/>
      <c r="C459" s="17"/>
      <c r="D459" s="388"/>
      <c r="E459" s="367"/>
      <c r="F459" s="17"/>
      <c r="G459" s="17"/>
      <c r="H459" s="17"/>
      <c r="I459" s="17"/>
      <c r="J459" s="17"/>
      <c r="K459" s="279"/>
      <c r="L459" s="279"/>
      <c r="M459" s="279"/>
      <c r="N459" s="279"/>
    </row>
    <row r="460" spans="2:14" x14ac:dyDescent="0.3">
      <c r="B460" s="17"/>
      <c r="C460" s="17"/>
      <c r="D460" s="388"/>
      <c r="E460" s="367"/>
      <c r="F460" s="17"/>
      <c r="G460" s="17"/>
      <c r="H460" s="17"/>
      <c r="I460" s="17"/>
      <c r="J460" s="17"/>
      <c r="K460" s="279"/>
      <c r="L460" s="279"/>
      <c r="M460" s="279"/>
      <c r="N460" s="279"/>
    </row>
    <row r="461" spans="2:14" x14ac:dyDescent="0.3">
      <c r="B461" s="17"/>
      <c r="C461" s="17"/>
      <c r="D461" s="388"/>
      <c r="E461" s="367"/>
      <c r="F461" s="17"/>
      <c r="G461" s="17"/>
      <c r="H461" s="17"/>
      <c r="I461" s="17"/>
      <c r="J461" s="17"/>
      <c r="K461" s="279"/>
      <c r="L461" s="279"/>
      <c r="M461" s="279"/>
      <c r="N461" s="279"/>
    </row>
    <row r="462" spans="2:14" x14ac:dyDescent="0.3">
      <c r="B462" s="17"/>
      <c r="C462" s="17"/>
      <c r="D462" s="388"/>
      <c r="E462" s="367"/>
      <c r="F462" s="17"/>
      <c r="G462" s="17"/>
      <c r="H462" s="17"/>
      <c r="I462" s="17"/>
      <c r="J462" s="17"/>
      <c r="K462" s="279"/>
      <c r="L462" s="279"/>
      <c r="M462" s="279"/>
      <c r="N462" s="279"/>
    </row>
    <row r="463" spans="2:14" x14ac:dyDescent="0.3">
      <c r="B463" s="17"/>
      <c r="C463" s="17"/>
      <c r="D463" s="388"/>
      <c r="E463" s="367"/>
      <c r="F463" s="17"/>
      <c r="G463" s="17"/>
      <c r="H463" s="17"/>
      <c r="I463" s="17"/>
      <c r="J463" s="17"/>
      <c r="K463" s="279"/>
      <c r="L463" s="279"/>
      <c r="M463" s="279"/>
      <c r="N463" s="279"/>
    </row>
    <row r="464" spans="2:14" x14ac:dyDescent="0.3">
      <c r="B464" s="17"/>
      <c r="C464" s="17"/>
      <c r="D464" s="388"/>
      <c r="E464" s="367"/>
      <c r="F464" s="17"/>
      <c r="G464" s="17"/>
      <c r="H464" s="17"/>
      <c r="I464" s="17"/>
      <c r="J464" s="17"/>
      <c r="K464" s="279"/>
      <c r="L464" s="279"/>
      <c r="M464" s="279"/>
      <c r="N464" s="279"/>
    </row>
    <row r="465" spans="2:14" x14ac:dyDescent="0.3">
      <c r="B465" s="17"/>
      <c r="C465" s="17"/>
      <c r="D465" s="388"/>
      <c r="E465" s="367"/>
      <c r="F465" s="17"/>
      <c r="G465" s="17"/>
      <c r="H465" s="17"/>
      <c r="I465" s="17"/>
      <c r="J465" s="17"/>
      <c r="K465" s="279"/>
      <c r="L465" s="279"/>
      <c r="M465" s="279"/>
      <c r="N465" s="279"/>
    </row>
    <row r="466" spans="2:14" x14ac:dyDescent="0.3">
      <c r="B466" s="17"/>
      <c r="C466" s="17"/>
      <c r="D466" s="388"/>
      <c r="E466" s="367"/>
      <c r="F466" s="17"/>
      <c r="G466" s="17"/>
      <c r="H466" s="17"/>
      <c r="I466" s="17"/>
      <c r="J466" s="17"/>
      <c r="K466" s="279"/>
      <c r="L466" s="279"/>
      <c r="M466" s="279"/>
      <c r="N466" s="279"/>
    </row>
    <row r="467" spans="2:14" x14ac:dyDescent="0.3">
      <c r="B467" s="17"/>
      <c r="C467" s="17"/>
      <c r="D467" s="388"/>
      <c r="E467" s="367"/>
      <c r="F467" s="17"/>
      <c r="G467" s="17"/>
      <c r="H467" s="17"/>
      <c r="I467" s="17"/>
      <c r="J467" s="17"/>
      <c r="K467" s="279"/>
      <c r="L467" s="279"/>
      <c r="M467" s="279"/>
      <c r="N467" s="279"/>
    </row>
    <row r="468" spans="2:14" x14ac:dyDescent="0.3">
      <c r="B468" s="17"/>
      <c r="C468" s="17"/>
      <c r="D468" s="388"/>
      <c r="E468" s="367"/>
      <c r="F468" s="17"/>
      <c r="G468" s="17"/>
      <c r="H468" s="17"/>
      <c r="I468" s="17"/>
      <c r="J468" s="17"/>
      <c r="K468" s="279"/>
      <c r="L468" s="279"/>
      <c r="M468" s="279"/>
      <c r="N468" s="279"/>
    </row>
    <row r="469" spans="2:14" x14ac:dyDescent="0.3">
      <c r="B469" s="17"/>
      <c r="C469" s="17"/>
      <c r="D469" s="388"/>
      <c r="E469" s="367"/>
      <c r="F469" s="17"/>
      <c r="G469" s="17"/>
      <c r="H469" s="17"/>
      <c r="I469" s="17"/>
      <c r="J469" s="17"/>
      <c r="K469" s="279"/>
      <c r="L469" s="279"/>
      <c r="M469" s="279"/>
      <c r="N469" s="279"/>
    </row>
    <row r="470" spans="2:14" x14ac:dyDescent="0.3">
      <c r="B470" s="17"/>
      <c r="C470" s="17"/>
      <c r="D470" s="388"/>
      <c r="E470" s="367"/>
      <c r="F470" s="17"/>
      <c r="G470" s="17"/>
      <c r="H470" s="17"/>
      <c r="I470" s="17"/>
      <c r="J470" s="17"/>
      <c r="K470" s="279"/>
      <c r="L470" s="279"/>
      <c r="M470" s="279"/>
      <c r="N470" s="279"/>
    </row>
    <row r="471" spans="2:14" x14ac:dyDescent="0.3">
      <c r="B471" s="17"/>
      <c r="C471" s="17"/>
      <c r="D471" s="388"/>
      <c r="E471" s="367"/>
      <c r="F471" s="17"/>
      <c r="G471" s="17"/>
      <c r="H471" s="17"/>
      <c r="I471" s="17"/>
      <c r="J471" s="17"/>
      <c r="K471" s="279"/>
      <c r="L471" s="279"/>
      <c r="M471" s="279"/>
      <c r="N471" s="279"/>
    </row>
    <row r="472" spans="2:14" x14ac:dyDescent="0.3">
      <c r="B472" s="17"/>
      <c r="C472" s="17"/>
      <c r="D472" s="388"/>
      <c r="E472" s="367"/>
      <c r="F472" s="17"/>
      <c r="G472" s="17"/>
      <c r="H472" s="17"/>
      <c r="I472" s="17"/>
      <c r="J472" s="17"/>
      <c r="K472" s="279"/>
      <c r="L472" s="279"/>
      <c r="M472" s="279"/>
      <c r="N472" s="279"/>
    </row>
    <row r="473" spans="2:14" x14ac:dyDescent="0.3">
      <c r="B473" s="17"/>
      <c r="C473" s="17"/>
      <c r="D473" s="388"/>
      <c r="E473" s="367"/>
      <c r="F473" s="17"/>
      <c r="G473" s="17"/>
      <c r="H473" s="17"/>
      <c r="I473" s="17"/>
      <c r="J473" s="17"/>
      <c r="K473" s="279"/>
      <c r="L473" s="279"/>
      <c r="M473" s="279"/>
      <c r="N473" s="279"/>
    </row>
    <row r="474" spans="2:14" x14ac:dyDescent="0.3">
      <c r="B474" s="17"/>
      <c r="C474" s="17"/>
      <c r="D474" s="388"/>
      <c r="E474" s="367"/>
      <c r="F474" s="17"/>
      <c r="G474" s="17"/>
      <c r="H474" s="17"/>
      <c r="I474" s="17"/>
      <c r="J474" s="17"/>
      <c r="K474" s="279"/>
      <c r="L474" s="279"/>
      <c r="M474" s="279"/>
      <c r="N474" s="279"/>
    </row>
    <row r="475" spans="2:14" x14ac:dyDescent="0.3">
      <c r="B475" s="17"/>
      <c r="C475" s="17"/>
      <c r="D475" s="388"/>
      <c r="E475" s="367"/>
      <c r="F475" s="17"/>
      <c r="G475" s="17"/>
      <c r="H475" s="17"/>
      <c r="I475" s="17"/>
      <c r="J475" s="17"/>
      <c r="K475" s="279"/>
      <c r="L475" s="279"/>
      <c r="M475" s="279"/>
      <c r="N475" s="279"/>
    </row>
    <row r="476" spans="2:14" x14ac:dyDescent="0.3">
      <c r="B476" s="17"/>
      <c r="C476" s="17"/>
      <c r="D476" s="388"/>
      <c r="E476" s="367"/>
      <c r="F476" s="17"/>
      <c r="G476" s="17"/>
      <c r="H476" s="17"/>
      <c r="I476" s="17"/>
      <c r="J476" s="17"/>
      <c r="K476" s="279"/>
      <c r="L476" s="279"/>
      <c r="M476" s="279"/>
      <c r="N476" s="279"/>
    </row>
    <row r="477" spans="2:14" x14ac:dyDescent="0.3">
      <c r="B477" s="17"/>
      <c r="C477" s="17"/>
      <c r="D477" s="388"/>
      <c r="E477" s="367"/>
      <c r="F477" s="17"/>
      <c r="G477" s="17"/>
      <c r="H477" s="17"/>
      <c r="I477" s="17"/>
      <c r="J477" s="17"/>
      <c r="K477" s="279"/>
      <c r="L477" s="279"/>
      <c r="M477" s="279"/>
      <c r="N477" s="279"/>
    </row>
    <row r="478" spans="2:14" x14ac:dyDescent="0.3">
      <c r="B478" s="17"/>
      <c r="C478" s="17"/>
      <c r="D478" s="388"/>
      <c r="E478" s="367"/>
      <c r="F478" s="17"/>
      <c r="G478" s="17"/>
      <c r="H478" s="17"/>
      <c r="I478" s="17"/>
      <c r="J478" s="17"/>
      <c r="K478" s="279"/>
      <c r="L478" s="279"/>
      <c r="M478" s="279"/>
      <c r="N478" s="279"/>
    </row>
    <row r="479" spans="2:14" x14ac:dyDescent="0.3">
      <c r="B479" s="17"/>
      <c r="C479" s="17"/>
      <c r="D479" s="388"/>
      <c r="E479" s="367"/>
      <c r="F479" s="17"/>
      <c r="G479" s="17"/>
      <c r="H479" s="17"/>
      <c r="I479" s="17"/>
      <c r="J479" s="17"/>
      <c r="K479" s="279"/>
      <c r="L479" s="279"/>
      <c r="M479" s="279"/>
      <c r="N479" s="279"/>
    </row>
    <row r="480" spans="2:14" x14ac:dyDescent="0.3">
      <c r="B480" s="17"/>
      <c r="C480" s="17"/>
      <c r="D480" s="388"/>
      <c r="E480" s="367"/>
      <c r="F480" s="17"/>
      <c r="G480" s="17"/>
      <c r="H480" s="17"/>
      <c r="I480" s="17"/>
      <c r="J480" s="17"/>
      <c r="K480" s="279"/>
      <c r="L480" s="279"/>
      <c r="M480" s="279"/>
      <c r="N480" s="279"/>
    </row>
    <row r="481" spans="2:14" x14ac:dyDescent="0.3">
      <c r="B481" s="17"/>
      <c r="C481" s="17"/>
      <c r="D481" s="388"/>
      <c r="E481" s="367"/>
      <c r="F481" s="17"/>
      <c r="G481" s="17"/>
      <c r="H481" s="17"/>
      <c r="I481" s="17"/>
      <c r="J481" s="17"/>
      <c r="K481" s="279"/>
      <c r="L481" s="279"/>
      <c r="M481" s="279"/>
      <c r="N481" s="279"/>
    </row>
    <row r="482" spans="2:14" x14ac:dyDescent="0.3">
      <c r="B482" s="17"/>
      <c r="C482" s="17"/>
      <c r="D482" s="388"/>
      <c r="E482" s="367"/>
      <c r="F482" s="17"/>
      <c r="G482" s="17"/>
      <c r="H482" s="17"/>
      <c r="I482" s="17"/>
      <c r="J482" s="17"/>
      <c r="K482" s="279"/>
      <c r="L482" s="279"/>
      <c r="M482" s="279"/>
      <c r="N482" s="279"/>
    </row>
    <row r="483" spans="2:14" x14ac:dyDescent="0.3">
      <c r="B483" s="17"/>
      <c r="C483" s="17"/>
      <c r="D483" s="388"/>
      <c r="E483" s="367"/>
      <c r="F483" s="17"/>
      <c r="G483" s="17"/>
      <c r="H483" s="17"/>
      <c r="I483" s="17"/>
      <c r="J483" s="17"/>
      <c r="K483" s="279"/>
      <c r="L483" s="279"/>
      <c r="M483" s="279"/>
      <c r="N483" s="279"/>
    </row>
    <row r="484" spans="2:14" x14ac:dyDescent="0.3">
      <c r="B484" s="17"/>
      <c r="C484" s="17"/>
      <c r="D484" s="388"/>
      <c r="E484" s="367"/>
      <c r="F484" s="17"/>
      <c r="G484" s="17"/>
      <c r="H484" s="17"/>
      <c r="I484" s="17"/>
      <c r="J484" s="17"/>
      <c r="K484" s="279"/>
      <c r="L484" s="279"/>
      <c r="M484" s="279"/>
      <c r="N484" s="279"/>
    </row>
    <row r="485" spans="2:14" x14ac:dyDescent="0.3">
      <c r="B485" s="17"/>
      <c r="C485" s="17"/>
      <c r="D485" s="388"/>
      <c r="E485" s="367"/>
      <c r="F485" s="17"/>
      <c r="G485" s="17"/>
      <c r="H485" s="17"/>
      <c r="I485" s="17"/>
      <c r="J485" s="17"/>
      <c r="K485" s="279"/>
      <c r="L485" s="279"/>
      <c r="M485" s="279"/>
      <c r="N485" s="279"/>
    </row>
  </sheetData>
  <sortState ref="B2:O4">
    <sortCondition descending="1" ref="O1"/>
  </sortState>
  <printOptions horizontalCentered="1" verticalCentered="1"/>
  <pageMargins left="0" right="0" top="0" bottom="0" header="0" footer="0"/>
  <pageSetup paperSize="9" scale="75" orientation="landscape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4"/>
  <sheetViews>
    <sheetView workbookViewId="0">
      <pane ySplit="2" topLeftCell="A3" activePane="bottomLeft" state="frozen"/>
      <selection pane="bottomLeft"/>
    </sheetView>
  </sheetViews>
  <sheetFormatPr defaultRowHeight="14.4" x14ac:dyDescent="0.3"/>
  <cols>
    <col min="1" max="2" width="9.77734375" customWidth="1"/>
    <col min="3" max="3" width="27.77734375" customWidth="1"/>
    <col min="4" max="5" width="12.77734375" customWidth="1"/>
    <col min="6" max="6" width="2.77734375" customWidth="1"/>
    <col min="7" max="8" width="9.77734375" customWidth="1"/>
    <col min="9" max="9" width="27.77734375" customWidth="1"/>
    <col min="10" max="11" width="12.77734375" customWidth="1"/>
  </cols>
  <sheetData>
    <row r="1" spans="1:11" ht="29.4" thickTop="1" x14ac:dyDescent="0.3">
      <c r="A1" s="601" t="s">
        <v>176</v>
      </c>
      <c r="B1" s="602"/>
      <c r="C1" s="603"/>
      <c r="D1" s="604"/>
      <c r="E1" s="604"/>
      <c r="F1" s="605"/>
      <c r="G1" s="606" t="s">
        <v>177</v>
      </c>
      <c r="H1" s="607"/>
      <c r="I1" s="608"/>
      <c r="J1" s="609"/>
      <c r="K1" s="610"/>
    </row>
    <row r="2" spans="1:11" ht="25.8" x14ac:dyDescent="0.3">
      <c r="A2" s="611" t="s">
        <v>247</v>
      </c>
      <c r="B2" s="612"/>
      <c r="C2" s="613"/>
      <c r="D2" s="707" t="s">
        <v>178</v>
      </c>
      <c r="E2" s="614"/>
      <c r="F2" s="615"/>
      <c r="G2" s="616" t="s">
        <v>207</v>
      </c>
      <c r="H2" s="612"/>
      <c r="I2" s="617" t="s">
        <v>179</v>
      </c>
      <c r="J2" s="618"/>
      <c r="K2" s="619"/>
    </row>
    <row r="3" spans="1:11" ht="23.4" x14ac:dyDescent="0.3">
      <c r="A3" s="620"/>
      <c r="B3" s="621" t="s">
        <v>180</v>
      </c>
      <c r="C3" s="622" t="s">
        <v>71</v>
      </c>
      <c r="D3" s="623" t="s">
        <v>181</v>
      </c>
      <c r="E3" s="623"/>
      <c r="F3" s="615"/>
      <c r="G3" s="624"/>
      <c r="H3" s="621" t="s">
        <v>180</v>
      </c>
      <c r="I3" s="625" t="s">
        <v>71</v>
      </c>
      <c r="J3" s="626" t="s">
        <v>181</v>
      </c>
      <c r="K3" s="619"/>
    </row>
    <row r="4" spans="1:11" ht="15.6" x14ac:dyDescent="0.3">
      <c r="A4" s="627">
        <v>1</v>
      </c>
      <c r="B4" s="628"/>
      <c r="C4" s="579" t="s">
        <v>86</v>
      </c>
      <c r="D4" s="618">
        <v>7.5</v>
      </c>
      <c r="E4" s="618" t="s">
        <v>281</v>
      </c>
      <c r="F4" s="615"/>
      <c r="G4" s="624">
        <v>1</v>
      </c>
      <c r="H4" s="628"/>
      <c r="I4" s="629" t="s">
        <v>182</v>
      </c>
      <c r="J4" s="237">
        <v>7.5</v>
      </c>
      <c r="K4" s="630"/>
    </row>
    <row r="5" spans="1:11" ht="15.6" x14ac:dyDescent="0.3">
      <c r="A5" s="627">
        <v>2</v>
      </c>
      <c r="B5" s="628"/>
      <c r="C5" s="579" t="s">
        <v>79</v>
      </c>
      <c r="D5" s="618">
        <v>15</v>
      </c>
      <c r="E5" s="618"/>
      <c r="F5" s="615"/>
      <c r="G5" s="624">
        <v>2</v>
      </c>
      <c r="H5" s="628"/>
      <c r="I5" s="629" t="s">
        <v>278</v>
      </c>
      <c r="J5" s="237">
        <v>7.5</v>
      </c>
      <c r="K5" s="633"/>
    </row>
    <row r="6" spans="1:11" ht="15.6" x14ac:dyDescent="0.3">
      <c r="A6" s="627">
        <v>3</v>
      </c>
      <c r="B6" s="628"/>
      <c r="C6" s="579" t="s">
        <v>102</v>
      </c>
      <c r="D6" s="618">
        <v>15</v>
      </c>
      <c r="E6" s="618"/>
      <c r="F6" s="615"/>
      <c r="G6" s="624">
        <v>3</v>
      </c>
      <c r="H6" s="628"/>
      <c r="I6" s="629" t="s">
        <v>183</v>
      </c>
      <c r="J6" s="237">
        <v>7.5</v>
      </c>
      <c r="K6" s="630"/>
    </row>
    <row r="7" spans="1:11" ht="15.6" x14ac:dyDescent="0.3">
      <c r="A7" s="627">
        <v>4</v>
      </c>
      <c r="B7" s="628"/>
      <c r="C7" s="579" t="s">
        <v>170</v>
      </c>
      <c r="D7" s="618">
        <v>15</v>
      </c>
      <c r="E7" s="618"/>
      <c r="F7" s="615"/>
      <c r="G7" s="624">
        <v>4</v>
      </c>
      <c r="H7" s="628"/>
      <c r="I7" s="629" t="s">
        <v>184</v>
      </c>
      <c r="J7" s="237">
        <v>7.5</v>
      </c>
      <c r="K7" s="630"/>
    </row>
    <row r="8" spans="1:11" ht="15.6" x14ac:dyDescent="0.3">
      <c r="A8" s="627">
        <v>5</v>
      </c>
      <c r="B8" s="628"/>
      <c r="C8" s="579" t="s">
        <v>100</v>
      </c>
      <c r="D8" s="618">
        <v>15</v>
      </c>
      <c r="E8" s="618"/>
      <c r="F8" s="615"/>
      <c r="G8" s="624">
        <v>5</v>
      </c>
      <c r="H8" s="628"/>
      <c r="I8" s="629" t="s">
        <v>185</v>
      </c>
      <c r="J8" s="237">
        <v>7.5</v>
      </c>
      <c r="K8" s="631"/>
    </row>
    <row r="9" spans="1:11" ht="15.6" x14ac:dyDescent="0.3">
      <c r="A9" s="627">
        <v>6</v>
      </c>
      <c r="B9" s="628"/>
      <c r="C9" s="579" t="s">
        <v>174</v>
      </c>
      <c r="D9" s="618">
        <v>15</v>
      </c>
      <c r="E9" s="618"/>
      <c r="F9" s="615"/>
      <c r="G9" s="624">
        <v>6</v>
      </c>
      <c r="H9" s="628"/>
      <c r="I9" s="629" t="s">
        <v>208</v>
      </c>
      <c r="J9" s="237">
        <v>7.5</v>
      </c>
      <c r="K9" s="630"/>
    </row>
    <row r="10" spans="1:11" ht="15.6" x14ac:dyDescent="0.3">
      <c r="A10" s="627">
        <v>7</v>
      </c>
      <c r="B10" s="632"/>
      <c r="C10" s="579" t="s">
        <v>111</v>
      </c>
      <c r="D10" s="618">
        <v>15</v>
      </c>
      <c r="E10" s="618"/>
      <c r="F10" s="615"/>
      <c r="G10" s="624">
        <v>7</v>
      </c>
      <c r="H10" s="632"/>
      <c r="I10" s="629" t="s">
        <v>186</v>
      </c>
      <c r="J10" s="237">
        <v>7.5</v>
      </c>
      <c r="K10" s="630"/>
    </row>
    <row r="11" spans="1:11" ht="15.6" x14ac:dyDescent="0.3">
      <c r="A11" s="627">
        <v>8</v>
      </c>
      <c r="B11" s="632"/>
      <c r="C11" s="579" t="s">
        <v>134</v>
      </c>
      <c r="D11" s="618">
        <v>15</v>
      </c>
      <c r="E11" s="618"/>
      <c r="F11" s="615"/>
      <c r="G11" s="624">
        <v>8</v>
      </c>
      <c r="H11" s="632"/>
      <c r="I11" s="629" t="s">
        <v>187</v>
      </c>
      <c r="J11" s="237">
        <v>7.5</v>
      </c>
      <c r="K11" s="633"/>
    </row>
    <row r="12" spans="1:11" ht="15.6" x14ac:dyDescent="0.3">
      <c r="A12" s="627">
        <v>9</v>
      </c>
      <c r="B12" s="632"/>
      <c r="C12" s="579" t="s">
        <v>83</v>
      </c>
      <c r="D12" s="618">
        <v>15</v>
      </c>
      <c r="E12" s="618"/>
      <c r="F12" s="615"/>
      <c r="G12" s="624">
        <v>9</v>
      </c>
      <c r="H12" s="632"/>
      <c r="I12" s="629" t="s">
        <v>188</v>
      </c>
      <c r="J12" s="237">
        <v>7.5</v>
      </c>
      <c r="K12" s="630"/>
    </row>
    <row r="13" spans="1:11" ht="15.6" x14ac:dyDescent="0.3">
      <c r="A13" s="627">
        <v>10</v>
      </c>
      <c r="B13" s="632"/>
      <c r="C13" s="579" t="s">
        <v>97</v>
      </c>
      <c r="D13" s="618">
        <v>15</v>
      </c>
      <c r="E13" s="618"/>
      <c r="F13" s="615"/>
      <c r="G13" s="624">
        <v>10</v>
      </c>
      <c r="H13" s="632"/>
      <c r="I13" s="579" t="s">
        <v>171</v>
      </c>
      <c r="J13" s="237">
        <v>7.5</v>
      </c>
      <c r="K13" s="633"/>
    </row>
    <row r="14" spans="1:11" ht="15.6" x14ac:dyDescent="0.3">
      <c r="A14" s="627">
        <v>11</v>
      </c>
      <c r="B14" s="632"/>
      <c r="C14" s="579" t="s">
        <v>82</v>
      </c>
      <c r="D14" s="618">
        <v>15</v>
      </c>
      <c r="E14" s="618"/>
      <c r="F14" s="615"/>
      <c r="G14" s="624">
        <v>11</v>
      </c>
      <c r="H14" s="632"/>
      <c r="I14" s="629" t="s">
        <v>189</v>
      </c>
      <c r="J14" s="237">
        <v>7.5</v>
      </c>
      <c r="K14" s="633"/>
    </row>
    <row r="15" spans="1:11" ht="15.6" x14ac:dyDescent="0.3">
      <c r="A15" s="627">
        <v>12</v>
      </c>
      <c r="B15" s="632"/>
      <c r="C15" s="579" t="s">
        <v>103</v>
      </c>
      <c r="D15" s="618">
        <v>15</v>
      </c>
      <c r="E15" s="618"/>
      <c r="F15" s="615"/>
      <c r="G15" s="624">
        <v>12</v>
      </c>
      <c r="H15" s="632"/>
      <c r="I15" s="629" t="s">
        <v>190</v>
      </c>
      <c r="J15" s="237">
        <v>7.5</v>
      </c>
      <c r="K15" s="633"/>
    </row>
    <row r="16" spans="1:11" ht="15.6" x14ac:dyDescent="0.3">
      <c r="A16" s="627">
        <v>13</v>
      </c>
      <c r="B16" s="632"/>
      <c r="C16" s="579" t="s">
        <v>104</v>
      </c>
      <c r="D16" s="618">
        <v>15</v>
      </c>
      <c r="E16" s="618"/>
      <c r="F16" s="615"/>
      <c r="G16" s="624">
        <v>13</v>
      </c>
      <c r="H16" s="632"/>
      <c r="I16" s="629" t="s">
        <v>191</v>
      </c>
      <c r="J16" s="237">
        <v>7.5</v>
      </c>
      <c r="K16" s="633"/>
    </row>
    <row r="17" spans="1:11" ht="15.6" x14ac:dyDescent="0.3">
      <c r="A17" s="627">
        <v>14</v>
      </c>
      <c r="B17" s="632"/>
      <c r="C17" s="579" t="s">
        <v>90</v>
      </c>
      <c r="D17" s="618">
        <v>15</v>
      </c>
      <c r="E17" s="618"/>
      <c r="F17" s="615"/>
      <c r="G17" s="624">
        <v>14</v>
      </c>
      <c r="H17" s="632"/>
      <c r="I17" s="629" t="s">
        <v>192</v>
      </c>
      <c r="J17" s="237">
        <v>7.5</v>
      </c>
      <c r="K17" s="633"/>
    </row>
    <row r="18" spans="1:11" ht="15.6" x14ac:dyDescent="0.3">
      <c r="A18" s="627">
        <v>15</v>
      </c>
      <c r="B18" s="632"/>
      <c r="C18" s="579" t="s">
        <v>105</v>
      </c>
      <c r="D18" s="618">
        <v>15</v>
      </c>
      <c r="E18" s="618"/>
      <c r="F18" s="615"/>
      <c r="G18" s="624">
        <v>15</v>
      </c>
      <c r="H18" s="632"/>
      <c r="I18" s="629" t="s">
        <v>193</v>
      </c>
      <c r="J18" s="237">
        <v>0</v>
      </c>
      <c r="K18" s="633" t="s">
        <v>194</v>
      </c>
    </row>
    <row r="19" spans="1:11" ht="15.6" x14ac:dyDescent="0.3">
      <c r="A19" s="627">
        <v>16</v>
      </c>
      <c r="B19" s="632"/>
      <c r="C19" s="579" t="s">
        <v>106</v>
      </c>
      <c r="D19" s="618">
        <v>15</v>
      </c>
      <c r="E19" s="618"/>
      <c r="F19" s="615"/>
      <c r="G19" s="624">
        <v>16</v>
      </c>
      <c r="H19" s="632"/>
      <c r="I19" s="629" t="s">
        <v>195</v>
      </c>
      <c r="J19" s="237">
        <v>7.5</v>
      </c>
      <c r="K19" s="633"/>
    </row>
    <row r="20" spans="1:11" ht="15.6" x14ac:dyDescent="0.3">
      <c r="A20" s="627">
        <v>17</v>
      </c>
      <c r="B20" s="632"/>
      <c r="C20" s="579" t="s">
        <v>112</v>
      </c>
      <c r="D20" s="618">
        <v>15</v>
      </c>
      <c r="E20" s="618"/>
      <c r="F20" s="615"/>
      <c r="G20" s="624">
        <v>17</v>
      </c>
      <c r="H20" s="632"/>
      <c r="I20" s="629" t="s">
        <v>242</v>
      </c>
      <c r="J20" s="237">
        <v>7.5</v>
      </c>
      <c r="K20" s="633"/>
    </row>
    <row r="21" spans="1:11" ht="15.6" x14ac:dyDescent="0.3">
      <c r="A21" s="627">
        <v>18</v>
      </c>
      <c r="B21" s="632"/>
      <c r="C21" s="579" t="s">
        <v>99</v>
      </c>
      <c r="D21" s="618">
        <v>15</v>
      </c>
      <c r="E21" s="618"/>
      <c r="F21" s="615"/>
      <c r="G21" s="624">
        <v>18</v>
      </c>
      <c r="H21" s="632"/>
      <c r="I21" s="629" t="s">
        <v>209</v>
      </c>
      <c r="J21" s="237">
        <v>7.5</v>
      </c>
      <c r="K21" s="633"/>
    </row>
    <row r="22" spans="1:11" ht="15.6" x14ac:dyDescent="0.3">
      <c r="A22" s="627">
        <v>19</v>
      </c>
      <c r="B22" s="632"/>
      <c r="C22" s="579" t="s">
        <v>80</v>
      </c>
      <c r="D22" s="618">
        <v>15</v>
      </c>
      <c r="E22" s="618"/>
      <c r="F22" s="615"/>
      <c r="G22" s="624">
        <v>19</v>
      </c>
      <c r="H22" s="632"/>
      <c r="I22" s="629" t="s">
        <v>196</v>
      </c>
      <c r="J22" s="237">
        <v>7.5</v>
      </c>
      <c r="K22" s="633"/>
    </row>
    <row r="23" spans="1:11" ht="15.6" x14ac:dyDescent="0.3">
      <c r="A23" s="627">
        <v>20</v>
      </c>
      <c r="B23" s="632"/>
      <c r="C23" s="579" t="s">
        <v>95</v>
      </c>
      <c r="D23" s="618">
        <v>15</v>
      </c>
      <c r="E23" s="618"/>
      <c r="F23" s="615"/>
      <c r="G23" s="624">
        <v>20</v>
      </c>
      <c r="H23" s="632"/>
      <c r="I23" s="766"/>
      <c r="J23" s="237"/>
      <c r="K23" s="633"/>
    </row>
    <row r="24" spans="1:11" ht="15.6" x14ac:dyDescent="0.3">
      <c r="A24" s="627">
        <v>21</v>
      </c>
      <c r="B24" s="628"/>
      <c r="C24" s="579" t="s">
        <v>96</v>
      </c>
      <c r="D24" s="618">
        <v>15</v>
      </c>
      <c r="E24" s="618"/>
      <c r="F24" s="615"/>
      <c r="G24" s="624">
        <v>21</v>
      </c>
      <c r="H24" s="632"/>
      <c r="I24" s="765"/>
      <c r="J24" s="237"/>
      <c r="K24" s="633"/>
    </row>
    <row r="25" spans="1:11" ht="15.6" x14ac:dyDescent="0.3">
      <c r="A25" s="627">
        <v>22</v>
      </c>
      <c r="B25" s="632"/>
      <c r="C25" s="579" t="s">
        <v>167</v>
      </c>
      <c r="D25" s="618">
        <v>15</v>
      </c>
      <c r="E25" s="618"/>
      <c r="F25" s="615"/>
      <c r="G25" s="624">
        <v>22</v>
      </c>
      <c r="H25" s="632"/>
      <c r="I25" s="629"/>
      <c r="J25" s="237"/>
      <c r="K25" s="633"/>
    </row>
    <row r="26" spans="1:11" ht="15.6" x14ac:dyDescent="0.3">
      <c r="A26" s="627">
        <v>23</v>
      </c>
      <c r="B26" s="632"/>
      <c r="C26" s="579" t="s">
        <v>110</v>
      </c>
      <c r="D26" s="618">
        <v>15</v>
      </c>
      <c r="E26" s="618"/>
      <c r="F26" s="615"/>
      <c r="G26" s="624">
        <v>23</v>
      </c>
      <c r="H26" s="632"/>
      <c r="I26" s="629"/>
      <c r="J26" s="237"/>
      <c r="K26" s="633"/>
    </row>
    <row r="27" spans="1:11" ht="15.6" x14ac:dyDescent="0.3">
      <c r="A27" s="627">
        <v>24</v>
      </c>
      <c r="B27" s="632"/>
      <c r="C27" s="579" t="s">
        <v>114</v>
      </c>
      <c r="D27" s="618">
        <v>15</v>
      </c>
      <c r="E27" s="618"/>
      <c r="F27" s="615"/>
      <c r="G27" s="624">
        <v>24</v>
      </c>
      <c r="H27" s="632"/>
      <c r="I27" s="629"/>
      <c r="J27" s="237"/>
      <c r="K27" s="633"/>
    </row>
    <row r="28" spans="1:11" ht="15.6" x14ac:dyDescent="0.3">
      <c r="A28" s="627">
        <v>25</v>
      </c>
      <c r="B28" s="632"/>
      <c r="C28" s="579" t="s">
        <v>85</v>
      </c>
      <c r="D28" s="618">
        <v>15</v>
      </c>
      <c r="E28" s="618"/>
      <c r="F28" s="615"/>
      <c r="G28" s="624">
        <v>25</v>
      </c>
      <c r="H28" s="632"/>
      <c r="I28" s="629"/>
      <c r="J28" s="237"/>
      <c r="K28" s="633"/>
    </row>
    <row r="29" spans="1:11" ht="15.6" x14ac:dyDescent="0.3">
      <c r="A29" s="627">
        <v>26</v>
      </c>
      <c r="B29" s="632"/>
      <c r="C29" s="579" t="s">
        <v>166</v>
      </c>
      <c r="D29" s="618">
        <v>15</v>
      </c>
      <c r="E29" s="618"/>
      <c r="F29" s="615"/>
      <c r="G29" s="624">
        <v>26</v>
      </c>
      <c r="H29" s="632"/>
      <c r="I29" s="629"/>
      <c r="J29" s="237"/>
      <c r="K29" s="633"/>
    </row>
    <row r="30" spans="1:11" ht="15.6" x14ac:dyDescent="0.3">
      <c r="A30" s="627">
        <v>27</v>
      </c>
      <c r="B30" s="632"/>
      <c r="C30" s="579" t="s">
        <v>84</v>
      </c>
      <c r="D30" s="618">
        <v>15</v>
      </c>
      <c r="E30" s="618"/>
      <c r="F30" s="615"/>
      <c r="G30" s="624">
        <v>27</v>
      </c>
      <c r="H30" s="632"/>
      <c r="I30" s="629"/>
      <c r="J30" s="237"/>
      <c r="K30" s="633"/>
    </row>
    <row r="31" spans="1:11" ht="15.6" x14ac:dyDescent="0.3">
      <c r="A31" s="627">
        <v>28</v>
      </c>
      <c r="B31" s="632"/>
      <c r="C31" s="579" t="s">
        <v>133</v>
      </c>
      <c r="D31" s="618">
        <v>7.5</v>
      </c>
      <c r="E31" s="618" t="s">
        <v>240</v>
      </c>
      <c r="F31" s="615"/>
      <c r="G31" s="624">
        <v>28</v>
      </c>
      <c r="H31" s="632"/>
      <c r="I31" s="629"/>
      <c r="J31" s="237"/>
      <c r="K31" s="633"/>
    </row>
    <row r="32" spans="1:11" ht="15.6" x14ac:dyDescent="0.3">
      <c r="A32" s="627">
        <v>29</v>
      </c>
      <c r="B32" s="632"/>
      <c r="C32" s="579" t="s">
        <v>87</v>
      </c>
      <c r="D32" s="618">
        <v>15</v>
      </c>
      <c r="E32" s="618"/>
      <c r="F32" s="615"/>
      <c r="G32" s="624">
        <v>29</v>
      </c>
      <c r="H32" s="632"/>
      <c r="I32" s="629"/>
      <c r="J32" s="237"/>
      <c r="K32" s="633"/>
    </row>
    <row r="33" spans="1:11" ht="15.6" x14ac:dyDescent="0.3">
      <c r="A33" s="627">
        <v>30</v>
      </c>
      <c r="B33" s="632"/>
      <c r="C33" s="579" t="s">
        <v>107</v>
      </c>
      <c r="D33" s="618">
        <v>15</v>
      </c>
      <c r="E33" s="618"/>
      <c r="F33" s="615"/>
      <c r="G33" s="624">
        <v>30</v>
      </c>
      <c r="H33" s="632"/>
      <c r="I33" s="629"/>
      <c r="J33" s="237"/>
      <c r="K33" s="633"/>
    </row>
    <row r="34" spans="1:11" ht="15.6" x14ac:dyDescent="0.3">
      <c r="A34" s="627">
        <v>31</v>
      </c>
      <c r="B34" s="632"/>
      <c r="C34" s="579" t="s">
        <v>148</v>
      </c>
      <c r="D34" s="618">
        <v>15</v>
      </c>
      <c r="E34" s="618"/>
      <c r="F34" s="615"/>
      <c r="G34" s="624">
        <v>31</v>
      </c>
      <c r="H34" s="632"/>
      <c r="I34" s="629"/>
      <c r="J34" s="237"/>
      <c r="K34" s="633"/>
    </row>
    <row r="35" spans="1:11" ht="15.6" x14ac:dyDescent="0.3">
      <c r="A35" s="627">
        <v>32</v>
      </c>
      <c r="B35" s="632"/>
      <c r="C35" s="579" t="s">
        <v>108</v>
      </c>
      <c r="D35" s="618">
        <v>15</v>
      </c>
      <c r="E35" s="618"/>
      <c r="F35" s="615"/>
      <c r="G35" s="624">
        <v>32</v>
      </c>
      <c r="H35" s="632"/>
      <c r="I35" s="629"/>
      <c r="J35" s="237"/>
      <c r="K35" s="633"/>
    </row>
    <row r="36" spans="1:11" ht="15.6" x14ac:dyDescent="0.3">
      <c r="A36" s="627">
        <v>33</v>
      </c>
      <c r="B36" s="632"/>
      <c r="C36" s="579" t="s">
        <v>173</v>
      </c>
      <c r="D36" s="618">
        <v>15</v>
      </c>
      <c r="E36" s="618"/>
      <c r="F36" s="615"/>
      <c r="G36" s="624">
        <v>33</v>
      </c>
      <c r="H36" s="632"/>
      <c r="I36" s="629"/>
      <c r="J36" s="237"/>
      <c r="K36" s="633"/>
    </row>
    <row r="37" spans="1:11" ht="15.6" x14ac:dyDescent="0.3">
      <c r="A37" s="627">
        <v>34</v>
      </c>
      <c r="B37" s="632"/>
      <c r="C37" s="579" t="s">
        <v>168</v>
      </c>
      <c r="D37" s="618">
        <v>15</v>
      </c>
      <c r="E37" s="618"/>
      <c r="F37" s="615"/>
      <c r="G37" s="624">
        <v>34</v>
      </c>
      <c r="H37" s="632"/>
      <c r="I37" s="629"/>
      <c r="J37" s="237"/>
      <c r="K37" s="633"/>
    </row>
    <row r="38" spans="1:11" ht="15.6" x14ac:dyDescent="0.3">
      <c r="A38" s="627">
        <v>35</v>
      </c>
      <c r="B38" s="632"/>
      <c r="C38" s="579" t="s">
        <v>161</v>
      </c>
      <c r="D38" s="618">
        <v>15</v>
      </c>
      <c r="E38" s="618"/>
      <c r="F38" s="615"/>
      <c r="G38" s="624">
        <v>35</v>
      </c>
      <c r="H38" s="632"/>
      <c r="I38" s="629"/>
      <c r="J38" s="237"/>
      <c r="K38" s="633"/>
    </row>
    <row r="39" spans="1:11" ht="15.6" x14ac:dyDescent="0.3">
      <c r="A39" s="627">
        <v>36</v>
      </c>
      <c r="B39" s="632"/>
      <c r="C39" s="579" t="s">
        <v>89</v>
      </c>
      <c r="D39" s="618">
        <v>15</v>
      </c>
      <c r="E39" s="618"/>
      <c r="F39" s="615"/>
      <c r="G39" s="624">
        <v>36</v>
      </c>
      <c r="H39" s="632"/>
      <c r="I39" s="629"/>
      <c r="J39" s="237"/>
      <c r="K39" s="633"/>
    </row>
    <row r="40" spans="1:11" ht="15.6" x14ac:dyDescent="0.3">
      <c r="A40" s="627">
        <v>37</v>
      </c>
      <c r="B40" s="632"/>
      <c r="C40" s="579" t="s">
        <v>109</v>
      </c>
      <c r="D40" s="618">
        <v>15</v>
      </c>
      <c r="E40" s="618"/>
      <c r="F40" s="615"/>
      <c r="G40" s="624">
        <v>37</v>
      </c>
      <c r="H40" s="632"/>
      <c r="I40" s="629"/>
      <c r="J40" s="237"/>
      <c r="K40" s="633"/>
    </row>
    <row r="41" spans="1:11" ht="15.6" x14ac:dyDescent="0.3">
      <c r="A41" s="627">
        <v>38</v>
      </c>
      <c r="B41" s="632"/>
      <c r="C41" s="579" t="s">
        <v>101</v>
      </c>
      <c r="D41" s="618">
        <v>15</v>
      </c>
      <c r="E41" s="618"/>
      <c r="F41" s="615"/>
      <c r="G41" s="624">
        <v>38</v>
      </c>
      <c r="H41" s="632"/>
      <c r="I41" s="629"/>
      <c r="J41" s="237"/>
      <c r="K41" s="633"/>
    </row>
    <row r="42" spans="1:11" ht="15.6" x14ac:dyDescent="0.3">
      <c r="A42" s="627">
        <v>39</v>
      </c>
      <c r="B42" s="632"/>
      <c r="C42" s="579" t="s">
        <v>88</v>
      </c>
      <c r="D42" s="618">
        <v>15</v>
      </c>
      <c r="E42" s="618"/>
      <c r="F42" s="615"/>
      <c r="G42" s="624">
        <v>39</v>
      </c>
      <c r="H42" s="632"/>
      <c r="I42" s="629"/>
      <c r="J42" s="237"/>
      <c r="K42" s="633"/>
    </row>
    <row r="43" spans="1:11" ht="16.2" thickBot="1" x14ac:dyDescent="0.35">
      <c r="A43" s="652">
        <v>40</v>
      </c>
      <c r="B43" s="653"/>
      <c r="C43" s="634" t="s">
        <v>172</v>
      </c>
      <c r="D43" s="654">
        <v>15</v>
      </c>
      <c r="E43" s="654"/>
      <c r="F43" s="655"/>
      <c r="G43" s="656">
        <v>40</v>
      </c>
      <c r="H43" s="653"/>
      <c r="I43" s="657"/>
      <c r="J43" s="576"/>
      <c r="K43" s="658"/>
    </row>
    <row r="44" spans="1:11" ht="16.2" thickBot="1" x14ac:dyDescent="0.35">
      <c r="A44" s="635"/>
      <c r="B44" s="636"/>
      <c r="C44" s="637" t="s">
        <v>197</v>
      </c>
      <c r="D44" s="659">
        <f>SUM(D4:D43)</f>
        <v>585</v>
      </c>
      <c r="E44" s="638"/>
      <c r="F44" s="615"/>
      <c r="G44" s="636"/>
      <c r="H44" s="636"/>
      <c r="I44" s="650" t="s">
        <v>198</v>
      </c>
      <c r="J44" s="651">
        <f>SUM(J4:J43)</f>
        <v>135</v>
      </c>
      <c r="K44" s="639"/>
    </row>
    <row r="45" spans="1:11" ht="25.2" thickBot="1" x14ac:dyDescent="0.35">
      <c r="A45" s="674" t="s">
        <v>239</v>
      </c>
      <c r="B45" s="640"/>
      <c r="C45" s="641"/>
      <c r="D45" s="642"/>
      <c r="E45" s="642"/>
      <c r="F45" s="643"/>
      <c r="G45" s="644"/>
      <c r="H45" s="644"/>
      <c r="I45" s="644"/>
      <c r="J45" s="642"/>
      <c r="K45" s="645"/>
    </row>
    <row r="46" spans="1:11" ht="16.2" thickTop="1" x14ac:dyDescent="0.3">
      <c r="A46" s="646"/>
      <c r="B46" s="646"/>
      <c r="C46" s="236"/>
      <c r="D46" s="647"/>
      <c r="E46" s="647"/>
      <c r="F46" s="648"/>
      <c r="G46" s="646"/>
      <c r="H46" s="646"/>
      <c r="I46" s="646"/>
      <c r="J46" s="647"/>
      <c r="K46" s="649"/>
    </row>
    <row r="47" spans="1:11" ht="15.6" x14ac:dyDescent="0.3">
      <c r="A47" s="646"/>
      <c r="B47" s="646"/>
      <c r="C47" s="236" t="s">
        <v>199</v>
      </c>
      <c r="D47" s="647"/>
      <c r="E47" s="647"/>
      <c r="F47" s="648"/>
      <c r="G47" s="646"/>
      <c r="H47" s="646"/>
      <c r="I47" s="646"/>
      <c r="J47" s="647"/>
      <c r="K47" s="649"/>
    </row>
    <row r="48" spans="1:11" ht="15.6" x14ac:dyDescent="0.3">
      <c r="A48" s="646"/>
      <c r="B48" s="646" t="s">
        <v>200</v>
      </c>
      <c r="C48" s="236"/>
      <c r="D48" s="647"/>
      <c r="E48" s="647"/>
      <c r="F48" s="648"/>
      <c r="G48" s="646"/>
      <c r="H48" s="646"/>
      <c r="I48" s="646"/>
      <c r="J48" s="647"/>
      <c r="K48" s="649"/>
    </row>
    <row r="49" spans="1:11" ht="15.6" x14ac:dyDescent="0.3">
      <c r="A49" s="646"/>
      <c r="B49" s="646" t="s">
        <v>201</v>
      </c>
      <c r="C49" s="236"/>
      <c r="D49" s="647"/>
      <c r="E49" s="647"/>
      <c r="F49" s="648"/>
      <c r="G49" s="646"/>
      <c r="H49" s="646"/>
      <c r="I49" s="646"/>
      <c r="J49" s="647"/>
      <c r="K49" s="649"/>
    </row>
    <row r="50" spans="1:11" ht="15.6" x14ac:dyDescent="0.3">
      <c r="A50" s="646"/>
      <c r="B50" s="646" t="s">
        <v>202</v>
      </c>
      <c r="C50" s="236"/>
      <c r="D50" s="647"/>
      <c r="E50" s="647"/>
      <c r="F50" s="648"/>
      <c r="G50" s="646"/>
      <c r="H50" s="646"/>
      <c r="I50" s="646"/>
      <c r="J50" s="647"/>
      <c r="K50" s="649"/>
    </row>
    <row r="51" spans="1:11" ht="15.6" x14ac:dyDescent="0.3">
      <c r="A51" s="646"/>
      <c r="B51" s="646" t="s">
        <v>203</v>
      </c>
      <c r="C51" s="236"/>
      <c r="D51" s="647"/>
      <c r="E51" s="647"/>
      <c r="F51" s="648"/>
      <c r="G51" s="646"/>
      <c r="H51" s="646"/>
      <c r="I51" s="646"/>
      <c r="J51" s="647"/>
      <c r="K51" s="649"/>
    </row>
    <row r="52" spans="1:11" ht="15.6" x14ac:dyDescent="0.3">
      <c r="A52" s="646"/>
      <c r="B52" s="646" t="s">
        <v>204</v>
      </c>
      <c r="C52" s="236"/>
      <c r="D52" s="647"/>
      <c r="E52" s="647"/>
      <c r="F52" s="648"/>
      <c r="G52" s="646"/>
      <c r="H52" s="646"/>
      <c r="I52" s="646"/>
      <c r="J52" s="647"/>
      <c r="K52" s="649"/>
    </row>
    <row r="53" spans="1:11" ht="15.6" x14ac:dyDescent="0.3">
      <c r="A53" s="646"/>
      <c r="B53" s="646" t="s">
        <v>205</v>
      </c>
      <c r="C53" s="236"/>
      <c r="D53" s="647"/>
      <c r="E53" s="647"/>
      <c r="F53" s="648"/>
      <c r="G53" s="646"/>
      <c r="H53" s="646"/>
      <c r="I53" s="646"/>
      <c r="J53" s="647"/>
      <c r="K53" s="649"/>
    </row>
    <row r="54" spans="1:11" ht="15.6" x14ac:dyDescent="0.3">
      <c r="A54" s="646"/>
      <c r="B54" s="646" t="s">
        <v>206</v>
      </c>
      <c r="C54" s="236"/>
      <c r="D54" s="647"/>
      <c r="E54" s="647"/>
      <c r="F54" s="648"/>
      <c r="G54" s="646"/>
      <c r="H54" s="646"/>
      <c r="I54" s="646"/>
      <c r="J54" s="647"/>
      <c r="K54" s="649"/>
    </row>
  </sheetData>
  <sortState ref="I4:K23">
    <sortCondition ref="I4"/>
  </sortState>
  <printOptions horizontalCentered="1" verticalCentered="1"/>
  <pageMargins left="0" right="0" top="0" bottom="0" header="0" footer="0"/>
  <pageSetup paperSize="9" scale="77" orientation="landscape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6"/>
  <sheetViews>
    <sheetView workbookViewId="0"/>
  </sheetViews>
  <sheetFormatPr defaultColWidth="8.88671875" defaultRowHeight="21" x14ac:dyDescent="0.4"/>
  <cols>
    <col min="1" max="5" width="8.88671875" style="299"/>
    <col min="6" max="6" width="6" style="299" customWidth="1"/>
    <col min="7" max="16384" width="8.88671875" style="299"/>
  </cols>
  <sheetData>
    <row r="2" spans="2:16" x14ac:dyDescent="0.4">
      <c r="B2" s="389" t="s">
        <v>271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2:16" x14ac:dyDescent="0.4"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</row>
    <row r="4" spans="2:16" x14ac:dyDescent="0.4"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</row>
    <row r="5" spans="2:16" x14ac:dyDescent="0.4">
      <c r="B5" s="298"/>
      <c r="C5" s="298"/>
      <c r="D5" s="298"/>
      <c r="E5" s="298"/>
      <c r="F5" s="298"/>
      <c r="G5" s="721" t="s">
        <v>266</v>
      </c>
      <c r="H5" s="719"/>
      <c r="I5" s="719"/>
      <c r="J5" s="719"/>
      <c r="K5" s="719"/>
      <c r="L5" s="298"/>
      <c r="M5" s="298"/>
      <c r="N5" s="298"/>
      <c r="O5" s="298"/>
      <c r="P5" s="298"/>
    </row>
    <row r="6" spans="2:16" x14ac:dyDescent="0.4"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2:16" x14ac:dyDescent="0.4"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</row>
    <row r="8" spans="2:16" x14ac:dyDescent="0.4">
      <c r="B8" s="298"/>
      <c r="C8" s="298"/>
      <c r="D8" s="298"/>
      <c r="E8" s="298"/>
      <c r="F8" s="298"/>
      <c r="G8" s="769" t="s">
        <v>149</v>
      </c>
      <c r="H8" s="718" t="s">
        <v>267</v>
      </c>
      <c r="I8" s="719"/>
      <c r="J8" s="719"/>
      <c r="K8" s="298"/>
      <c r="L8" s="298"/>
      <c r="M8" s="298"/>
      <c r="N8" s="298"/>
      <c r="O8" s="298"/>
      <c r="P8" s="298"/>
    </row>
    <row r="9" spans="2:16" x14ac:dyDescent="0.4"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</row>
    <row r="10" spans="2:16" x14ac:dyDescent="0.4"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</row>
    <row r="11" spans="2:16" x14ac:dyDescent="0.4">
      <c r="B11" s="298"/>
      <c r="C11" s="298"/>
      <c r="D11" s="298"/>
      <c r="E11" s="298"/>
      <c r="F11" s="298"/>
      <c r="G11" s="720" t="s">
        <v>265</v>
      </c>
      <c r="H11" s="718"/>
      <c r="I11" s="718"/>
      <c r="J11" s="718"/>
      <c r="K11" s="718"/>
      <c r="L11" s="298"/>
      <c r="M11" s="298"/>
      <c r="N11" s="298"/>
      <c r="O11" s="298"/>
      <c r="P11" s="298"/>
    </row>
    <row r="12" spans="2:16" x14ac:dyDescent="0.4">
      <c r="B12" s="298" t="s">
        <v>131</v>
      </c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</row>
    <row r="13" spans="2:16" x14ac:dyDescent="0.4">
      <c r="B13" s="390" t="s">
        <v>116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</row>
    <row r="14" spans="2:16" x14ac:dyDescent="0.4">
      <c r="B14" s="298" t="s">
        <v>117</v>
      </c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</row>
    <row r="15" spans="2:16" x14ac:dyDescent="0.4">
      <c r="B15" s="298" t="s">
        <v>118</v>
      </c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</row>
    <row r="16" spans="2:16" x14ac:dyDescent="0.4"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</row>
    <row r="17" spans="2:16" x14ac:dyDescent="0.4">
      <c r="B17" s="390" t="s">
        <v>119</v>
      </c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</row>
    <row r="18" spans="2:16" x14ac:dyDescent="0.4">
      <c r="B18" s="389" t="s">
        <v>120</v>
      </c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</row>
    <row r="19" spans="2:16" x14ac:dyDescent="0.4">
      <c r="B19" s="298" t="s">
        <v>121</v>
      </c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</row>
    <row r="20" spans="2:16" x14ac:dyDescent="0.4">
      <c r="B20" s="298" t="s">
        <v>122</v>
      </c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</row>
    <row r="21" spans="2:16" x14ac:dyDescent="0.4">
      <c r="B21" s="298" t="s">
        <v>123</v>
      </c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</row>
    <row r="22" spans="2:16" x14ac:dyDescent="0.4">
      <c r="B22" s="298" t="s">
        <v>124</v>
      </c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</row>
    <row r="23" spans="2:16" x14ac:dyDescent="0.4">
      <c r="B23" s="389" t="s">
        <v>125</v>
      </c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</row>
    <row r="24" spans="2:16" x14ac:dyDescent="0.4">
      <c r="B24" s="298" t="s">
        <v>126</v>
      </c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</row>
    <row r="25" spans="2:16" x14ac:dyDescent="0.4">
      <c r="B25" s="298" t="s">
        <v>127</v>
      </c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</row>
    <row r="26" spans="2:16" x14ac:dyDescent="0.4">
      <c r="B26" s="298" t="s">
        <v>128</v>
      </c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</row>
    <row r="27" spans="2:16" x14ac:dyDescent="0.4">
      <c r="B27" s="298" t="s">
        <v>129</v>
      </c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</row>
    <row r="28" spans="2:16" x14ac:dyDescent="0.4">
      <c r="B28" s="389" t="s">
        <v>269</v>
      </c>
      <c r="C28" s="298"/>
      <c r="D28" s="298"/>
      <c r="E28" s="298"/>
      <c r="F28" s="298"/>
      <c r="G28" s="389" t="s">
        <v>274</v>
      </c>
      <c r="H28" s="298"/>
      <c r="I28" s="298"/>
      <c r="J28" s="298"/>
      <c r="K28" s="298"/>
      <c r="L28" s="298"/>
      <c r="M28" s="298"/>
      <c r="N28" s="298"/>
      <c r="O28" s="298"/>
      <c r="P28" s="298"/>
    </row>
    <row r="29" spans="2:16" x14ac:dyDescent="0.4">
      <c r="B29" s="390" t="s">
        <v>130</v>
      </c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</row>
    <row r="30" spans="2:16" x14ac:dyDescent="0.4">
      <c r="B30" s="389" t="s">
        <v>273</v>
      </c>
      <c r="C30" s="389"/>
      <c r="D30" s="389"/>
      <c r="E30" s="389"/>
      <c r="F30" s="389"/>
      <c r="G30" s="389"/>
      <c r="H30" s="389"/>
      <c r="I30" s="389"/>
      <c r="J30" s="389"/>
      <c r="K30" s="298"/>
      <c r="L30" s="298"/>
      <c r="M30" s="298"/>
      <c r="N30" s="298"/>
      <c r="O30" s="298"/>
      <c r="P30" s="298"/>
    </row>
    <row r="31" spans="2:16" x14ac:dyDescent="0.4">
      <c r="B31" s="389" t="s">
        <v>272</v>
      </c>
      <c r="C31" s="389"/>
      <c r="D31" s="389"/>
      <c r="E31" s="389"/>
      <c r="F31" s="389"/>
      <c r="G31" s="389"/>
      <c r="H31" s="389"/>
      <c r="I31" s="389"/>
      <c r="J31" s="389"/>
      <c r="K31" s="298"/>
      <c r="L31" s="298"/>
      <c r="M31" s="298"/>
      <c r="N31" s="298"/>
      <c r="O31" s="298"/>
      <c r="P31" s="298"/>
    </row>
    <row r="32" spans="2:16" x14ac:dyDescent="0.4"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</row>
    <row r="33" spans="2:16" x14ac:dyDescent="0.4">
      <c r="B33" s="298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</row>
    <row r="34" spans="2:16" x14ac:dyDescent="0.4">
      <c r="B34" s="298" t="s">
        <v>270</v>
      </c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</row>
    <row r="35" spans="2:16" x14ac:dyDescent="0.4">
      <c r="B35" s="298" t="s">
        <v>268</v>
      </c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</row>
    <row r="36" spans="2:16" x14ac:dyDescent="0.4">
      <c r="B36" s="389" t="s">
        <v>132</v>
      </c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298"/>
      <c r="P36" s="298"/>
    </row>
  </sheetData>
  <pageMargins left="0.23622047244094491" right="0.23622047244094491" top="0.74803149606299213" bottom="0.74803149606299213" header="0.31496062992125984" footer="0.31496062992125984"/>
  <pageSetup paperSize="9" scale="80" fitToWidth="0" orientation="portrait" horizontalDpi="360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J50"/>
  <sheetViews>
    <sheetView workbookViewId="0">
      <selection activeCell="B1" sqref="B1"/>
    </sheetView>
  </sheetViews>
  <sheetFormatPr defaultRowHeight="14.4" x14ac:dyDescent="0.3"/>
  <cols>
    <col min="1" max="1" width="4.5546875" style="20" customWidth="1"/>
    <col min="2" max="2" width="10.109375" style="20" customWidth="1"/>
    <col min="3" max="3" width="20.88671875" customWidth="1"/>
    <col min="4" max="7" width="3.6640625" style="20" customWidth="1"/>
    <col min="8" max="8" width="3.6640625" style="52" customWidth="1"/>
    <col min="9" max="9" width="2.6640625" style="20" customWidth="1"/>
    <col min="10" max="10" width="2.6640625" customWidth="1"/>
    <col min="11" max="11" width="4" style="20" customWidth="1"/>
    <col min="12" max="12" width="21" customWidth="1"/>
    <col min="13" max="16" width="3.6640625" customWidth="1"/>
    <col min="17" max="17" width="2.6640625" customWidth="1"/>
    <col min="18" max="18" width="3.33203125" customWidth="1"/>
    <col min="19" max="19" width="4" style="20" customWidth="1"/>
    <col min="20" max="20" width="21.33203125" customWidth="1"/>
    <col min="21" max="24" width="4" customWidth="1"/>
    <col min="25" max="26" width="2.6640625" customWidth="1"/>
    <col min="27" max="27" width="4.6640625" style="20" customWidth="1"/>
    <col min="28" max="28" width="20.44140625" customWidth="1"/>
    <col min="29" max="29" width="3.6640625" customWidth="1"/>
    <col min="30" max="30" width="2.6640625" customWidth="1"/>
    <col min="31" max="31" width="2.88671875" style="20" customWidth="1"/>
    <col min="32" max="32" width="20.109375" customWidth="1"/>
    <col min="33" max="33" width="3.6640625" customWidth="1"/>
    <col min="34" max="34" width="2.6640625" customWidth="1"/>
    <col min="35" max="35" width="3.5546875" style="20" customWidth="1"/>
    <col min="36" max="36" width="21.44140625" customWidth="1"/>
    <col min="37" max="37" width="21.33203125" customWidth="1"/>
    <col min="257" max="257" width="8.33203125" customWidth="1"/>
    <col min="258" max="258" width="10.33203125" customWidth="1"/>
    <col min="259" max="259" width="16.44140625" customWidth="1"/>
    <col min="260" max="264" width="3.6640625" customWidth="1"/>
    <col min="265" max="266" width="2.6640625" customWidth="1"/>
    <col min="267" max="267" width="4" customWidth="1"/>
    <col min="268" max="268" width="12.6640625" customWidth="1"/>
    <col min="269" max="272" width="3.6640625" customWidth="1"/>
    <col min="273" max="273" width="2.6640625" customWidth="1"/>
    <col min="274" max="274" width="3.33203125" customWidth="1"/>
    <col min="275" max="275" width="4" customWidth="1"/>
    <col min="276" max="276" width="12.6640625" customWidth="1"/>
    <col min="277" max="280" width="4" customWidth="1"/>
    <col min="281" max="282" width="2.6640625" customWidth="1"/>
    <col min="283" max="283" width="4.6640625" customWidth="1"/>
    <col min="284" max="284" width="20.109375" customWidth="1"/>
    <col min="285" max="285" width="3.6640625" customWidth="1"/>
    <col min="286" max="286" width="2.6640625" customWidth="1"/>
    <col min="287" max="287" width="2.88671875" customWidth="1"/>
    <col min="288" max="288" width="18.109375" customWidth="1"/>
    <col min="289" max="289" width="3.6640625" customWidth="1"/>
    <col min="290" max="290" width="2.6640625" customWidth="1"/>
    <col min="291" max="291" width="3.5546875" customWidth="1"/>
    <col min="292" max="292" width="23.6640625" customWidth="1"/>
    <col min="293" max="293" width="21.33203125" customWidth="1"/>
    <col min="513" max="513" width="8.33203125" customWidth="1"/>
    <col min="514" max="514" width="10.33203125" customWidth="1"/>
    <col min="515" max="515" width="16.44140625" customWidth="1"/>
    <col min="516" max="520" width="3.6640625" customWidth="1"/>
    <col min="521" max="522" width="2.6640625" customWidth="1"/>
    <col min="523" max="523" width="4" customWidth="1"/>
    <col min="524" max="524" width="12.6640625" customWidth="1"/>
    <col min="525" max="528" width="3.6640625" customWidth="1"/>
    <col min="529" max="529" width="2.6640625" customWidth="1"/>
    <col min="530" max="530" width="3.33203125" customWidth="1"/>
    <col min="531" max="531" width="4" customWidth="1"/>
    <col min="532" max="532" width="12.6640625" customWidth="1"/>
    <col min="533" max="536" width="4" customWidth="1"/>
    <col min="537" max="538" width="2.6640625" customWidth="1"/>
    <col min="539" max="539" width="4.6640625" customWidth="1"/>
    <col min="540" max="540" width="20.109375" customWidth="1"/>
    <col min="541" max="541" width="3.6640625" customWidth="1"/>
    <col min="542" max="542" width="2.6640625" customWidth="1"/>
    <col min="543" max="543" width="2.88671875" customWidth="1"/>
    <col min="544" max="544" width="18.109375" customWidth="1"/>
    <col min="545" max="545" width="3.6640625" customWidth="1"/>
    <col min="546" max="546" width="2.6640625" customWidth="1"/>
    <col min="547" max="547" width="3.5546875" customWidth="1"/>
    <col min="548" max="548" width="23.6640625" customWidth="1"/>
    <col min="549" max="549" width="21.33203125" customWidth="1"/>
    <col min="769" max="769" width="8.33203125" customWidth="1"/>
    <col min="770" max="770" width="10.33203125" customWidth="1"/>
    <col min="771" max="771" width="16.44140625" customWidth="1"/>
    <col min="772" max="776" width="3.6640625" customWidth="1"/>
    <col min="777" max="778" width="2.6640625" customWidth="1"/>
    <col min="779" max="779" width="4" customWidth="1"/>
    <col min="780" max="780" width="12.6640625" customWidth="1"/>
    <col min="781" max="784" width="3.6640625" customWidth="1"/>
    <col min="785" max="785" width="2.6640625" customWidth="1"/>
    <col min="786" max="786" width="3.33203125" customWidth="1"/>
    <col min="787" max="787" width="4" customWidth="1"/>
    <col min="788" max="788" width="12.6640625" customWidth="1"/>
    <col min="789" max="792" width="4" customWidth="1"/>
    <col min="793" max="794" width="2.6640625" customWidth="1"/>
    <col min="795" max="795" width="4.6640625" customWidth="1"/>
    <col min="796" max="796" width="20.109375" customWidth="1"/>
    <col min="797" max="797" width="3.6640625" customWidth="1"/>
    <col min="798" max="798" width="2.6640625" customWidth="1"/>
    <col min="799" max="799" width="2.88671875" customWidth="1"/>
    <col min="800" max="800" width="18.109375" customWidth="1"/>
    <col min="801" max="801" width="3.6640625" customWidth="1"/>
    <col min="802" max="802" width="2.6640625" customWidth="1"/>
    <col min="803" max="803" width="3.5546875" customWidth="1"/>
    <col min="804" max="804" width="23.6640625" customWidth="1"/>
    <col min="805" max="805" width="21.33203125" customWidth="1"/>
    <col min="1025" max="1025" width="8.33203125" customWidth="1"/>
    <col min="1026" max="1026" width="10.33203125" customWidth="1"/>
    <col min="1027" max="1027" width="16.44140625" customWidth="1"/>
    <col min="1028" max="1032" width="3.6640625" customWidth="1"/>
    <col min="1033" max="1034" width="2.6640625" customWidth="1"/>
    <col min="1035" max="1035" width="4" customWidth="1"/>
    <col min="1036" max="1036" width="12.6640625" customWidth="1"/>
    <col min="1037" max="1040" width="3.6640625" customWidth="1"/>
    <col min="1041" max="1041" width="2.6640625" customWidth="1"/>
    <col min="1042" max="1042" width="3.33203125" customWidth="1"/>
    <col min="1043" max="1043" width="4" customWidth="1"/>
    <col min="1044" max="1044" width="12.6640625" customWidth="1"/>
    <col min="1045" max="1048" width="4" customWidth="1"/>
    <col min="1049" max="1050" width="2.6640625" customWidth="1"/>
    <col min="1051" max="1051" width="4.6640625" customWidth="1"/>
    <col min="1052" max="1052" width="20.109375" customWidth="1"/>
    <col min="1053" max="1053" width="3.6640625" customWidth="1"/>
    <col min="1054" max="1054" width="2.6640625" customWidth="1"/>
    <col min="1055" max="1055" width="2.88671875" customWidth="1"/>
    <col min="1056" max="1056" width="18.109375" customWidth="1"/>
    <col min="1057" max="1057" width="3.6640625" customWidth="1"/>
    <col min="1058" max="1058" width="2.6640625" customWidth="1"/>
    <col min="1059" max="1059" width="3.5546875" customWidth="1"/>
    <col min="1060" max="1060" width="23.6640625" customWidth="1"/>
    <col min="1061" max="1061" width="21.33203125" customWidth="1"/>
    <col min="1281" max="1281" width="8.33203125" customWidth="1"/>
    <col min="1282" max="1282" width="10.33203125" customWidth="1"/>
    <col min="1283" max="1283" width="16.44140625" customWidth="1"/>
    <col min="1284" max="1288" width="3.6640625" customWidth="1"/>
    <col min="1289" max="1290" width="2.6640625" customWidth="1"/>
    <col min="1291" max="1291" width="4" customWidth="1"/>
    <col min="1292" max="1292" width="12.6640625" customWidth="1"/>
    <col min="1293" max="1296" width="3.6640625" customWidth="1"/>
    <col min="1297" max="1297" width="2.6640625" customWidth="1"/>
    <col min="1298" max="1298" width="3.33203125" customWidth="1"/>
    <col min="1299" max="1299" width="4" customWidth="1"/>
    <col min="1300" max="1300" width="12.6640625" customWidth="1"/>
    <col min="1301" max="1304" width="4" customWidth="1"/>
    <col min="1305" max="1306" width="2.6640625" customWidth="1"/>
    <col min="1307" max="1307" width="4.6640625" customWidth="1"/>
    <col min="1308" max="1308" width="20.109375" customWidth="1"/>
    <col min="1309" max="1309" width="3.6640625" customWidth="1"/>
    <col min="1310" max="1310" width="2.6640625" customWidth="1"/>
    <col min="1311" max="1311" width="2.88671875" customWidth="1"/>
    <col min="1312" max="1312" width="18.109375" customWidth="1"/>
    <col min="1313" max="1313" width="3.6640625" customWidth="1"/>
    <col min="1314" max="1314" width="2.6640625" customWidth="1"/>
    <col min="1315" max="1315" width="3.5546875" customWidth="1"/>
    <col min="1316" max="1316" width="23.6640625" customWidth="1"/>
    <col min="1317" max="1317" width="21.33203125" customWidth="1"/>
    <col min="1537" max="1537" width="8.33203125" customWidth="1"/>
    <col min="1538" max="1538" width="10.33203125" customWidth="1"/>
    <col min="1539" max="1539" width="16.44140625" customWidth="1"/>
    <col min="1540" max="1544" width="3.6640625" customWidth="1"/>
    <col min="1545" max="1546" width="2.6640625" customWidth="1"/>
    <col min="1547" max="1547" width="4" customWidth="1"/>
    <col min="1548" max="1548" width="12.6640625" customWidth="1"/>
    <col min="1549" max="1552" width="3.6640625" customWidth="1"/>
    <col min="1553" max="1553" width="2.6640625" customWidth="1"/>
    <col min="1554" max="1554" width="3.33203125" customWidth="1"/>
    <col min="1555" max="1555" width="4" customWidth="1"/>
    <col min="1556" max="1556" width="12.6640625" customWidth="1"/>
    <col min="1557" max="1560" width="4" customWidth="1"/>
    <col min="1561" max="1562" width="2.6640625" customWidth="1"/>
    <col min="1563" max="1563" width="4.6640625" customWidth="1"/>
    <col min="1564" max="1564" width="20.109375" customWidth="1"/>
    <col min="1565" max="1565" width="3.6640625" customWidth="1"/>
    <col min="1566" max="1566" width="2.6640625" customWidth="1"/>
    <col min="1567" max="1567" width="2.88671875" customWidth="1"/>
    <col min="1568" max="1568" width="18.109375" customWidth="1"/>
    <col min="1569" max="1569" width="3.6640625" customWidth="1"/>
    <col min="1570" max="1570" width="2.6640625" customWidth="1"/>
    <col min="1571" max="1571" width="3.5546875" customWidth="1"/>
    <col min="1572" max="1572" width="23.6640625" customWidth="1"/>
    <col min="1573" max="1573" width="21.33203125" customWidth="1"/>
    <col min="1793" max="1793" width="8.33203125" customWidth="1"/>
    <col min="1794" max="1794" width="10.33203125" customWidth="1"/>
    <col min="1795" max="1795" width="16.44140625" customWidth="1"/>
    <col min="1796" max="1800" width="3.6640625" customWidth="1"/>
    <col min="1801" max="1802" width="2.6640625" customWidth="1"/>
    <col min="1803" max="1803" width="4" customWidth="1"/>
    <col min="1804" max="1804" width="12.6640625" customWidth="1"/>
    <col min="1805" max="1808" width="3.6640625" customWidth="1"/>
    <col min="1809" max="1809" width="2.6640625" customWidth="1"/>
    <col min="1810" max="1810" width="3.33203125" customWidth="1"/>
    <col min="1811" max="1811" width="4" customWidth="1"/>
    <col min="1812" max="1812" width="12.6640625" customWidth="1"/>
    <col min="1813" max="1816" width="4" customWidth="1"/>
    <col min="1817" max="1818" width="2.6640625" customWidth="1"/>
    <col min="1819" max="1819" width="4.6640625" customWidth="1"/>
    <col min="1820" max="1820" width="20.109375" customWidth="1"/>
    <col min="1821" max="1821" width="3.6640625" customWidth="1"/>
    <col min="1822" max="1822" width="2.6640625" customWidth="1"/>
    <col min="1823" max="1823" width="2.88671875" customWidth="1"/>
    <col min="1824" max="1824" width="18.109375" customWidth="1"/>
    <col min="1825" max="1825" width="3.6640625" customWidth="1"/>
    <col min="1826" max="1826" width="2.6640625" customWidth="1"/>
    <col min="1827" max="1827" width="3.5546875" customWidth="1"/>
    <col min="1828" max="1828" width="23.6640625" customWidth="1"/>
    <col min="1829" max="1829" width="21.33203125" customWidth="1"/>
    <col min="2049" max="2049" width="8.33203125" customWidth="1"/>
    <col min="2050" max="2050" width="10.33203125" customWidth="1"/>
    <col min="2051" max="2051" width="16.44140625" customWidth="1"/>
    <col min="2052" max="2056" width="3.6640625" customWidth="1"/>
    <col min="2057" max="2058" width="2.6640625" customWidth="1"/>
    <col min="2059" max="2059" width="4" customWidth="1"/>
    <col min="2060" max="2060" width="12.6640625" customWidth="1"/>
    <col min="2061" max="2064" width="3.6640625" customWidth="1"/>
    <col min="2065" max="2065" width="2.6640625" customWidth="1"/>
    <col min="2066" max="2066" width="3.33203125" customWidth="1"/>
    <col min="2067" max="2067" width="4" customWidth="1"/>
    <col min="2068" max="2068" width="12.6640625" customWidth="1"/>
    <col min="2069" max="2072" width="4" customWidth="1"/>
    <col min="2073" max="2074" width="2.6640625" customWidth="1"/>
    <col min="2075" max="2075" width="4.6640625" customWidth="1"/>
    <col min="2076" max="2076" width="20.109375" customWidth="1"/>
    <col min="2077" max="2077" width="3.6640625" customWidth="1"/>
    <col min="2078" max="2078" width="2.6640625" customWidth="1"/>
    <col min="2079" max="2079" width="2.88671875" customWidth="1"/>
    <col min="2080" max="2080" width="18.109375" customWidth="1"/>
    <col min="2081" max="2081" width="3.6640625" customWidth="1"/>
    <col min="2082" max="2082" width="2.6640625" customWidth="1"/>
    <col min="2083" max="2083" width="3.5546875" customWidth="1"/>
    <col min="2084" max="2084" width="23.6640625" customWidth="1"/>
    <col min="2085" max="2085" width="21.33203125" customWidth="1"/>
    <col min="2305" max="2305" width="8.33203125" customWidth="1"/>
    <col min="2306" max="2306" width="10.33203125" customWidth="1"/>
    <col min="2307" max="2307" width="16.44140625" customWidth="1"/>
    <col min="2308" max="2312" width="3.6640625" customWidth="1"/>
    <col min="2313" max="2314" width="2.6640625" customWidth="1"/>
    <col min="2315" max="2315" width="4" customWidth="1"/>
    <col min="2316" max="2316" width="12.6640625" customWidth="1"/>
    <col min="2317" max="2320" width="3.6640625" customWidth="1"/>
    <col min="2321" max="2321" width="2.6640625" customWidth="1"/>
    <col min="2322" max="2322" width="3.33203125" customWidth="1"/>
    <col min="2323" max="2323" width="4" customWidth="1"/>
    <col min="2324" max="2324" width="12.6640625" customWidth="1"/>
    <col min="2325" max="2328" width="4" customWidth="1"/>
    <col min="2329" max="2330" width="2.6640625" customWidth="1"/>
    <col min="2331" max="2331" width="4.6640625" customWidth="1"/>
    <col min="2332" max="2332" width="20.109375" customWidth="1"/>
    <col min="2333" max="2333" width="3.6640625" customWidth="1"/>
    <col min="2334" max="2334" width="2.6640625" customWidth="1"/>
    <col min="2335" max="2335" width="2.88671875" customWidth="1"/>
    <col min="2336" max="2336" width="18.109375" customWidth="1"/>
    <col min="2337" max="2337" width="3.6640625" customWidth="1"/>
    <col min="2338" max="2338" width="2.6640625" customWidth="1"/>
    <col min="2339" max="2339" width="3.5546875" customWidth="1"/>
    <col min="2340" max="2340" width="23.6640625" customWidth="1"/>
    <col min="2341" max="2341" width="21.33203125" customWidth="1"/>
    <col min="2561" max="2561" width="8.33203125" customWidth="1"/>
    <col min="2562" max="2562" width="10.33203125" customWidth="1"/>
    <col min="2563" max="2563" width="16.44140625" customWidth="1"/>
    <col min="2564" max="2568" width="3.6640625" customWidth="1"/>
    <col min="2569" max="2570" width="2.6640625" customWidth="1"/>
    <col min="2571" max="2571" width="4" customWidth="1"/>
    <col min="2572" max="2572" width="12.6640625" customWidth="1"/>
    <col min="2573" max="2576" width="3.6640625" customWidth="1"/>
    <col min="2577" max="2577" width="2.6640625" customWidth="1"/>
    <col min="2578" max="2578" width="3.33203125" customWidth="1"/>
    <col min="2579" max="2579" width="4" customWidth="1"/>
    <col min="2580" max="2580" width="12.6640625" customWidth="1"/>
    <col min="2581" max="2584" width="4" customWidth="1"/>
    <col min="2585" max="2586" width="2.6640625" customWidth="1"/>
    <col min="2587" max="2587" width="4.6640625" customWidth="1"/>
    <col min="2588" max="2588" width="20.109375" customWidth="1"/>
    <col min="2589" max="2589" width="3.6640625" customWidth="1"/>
    <col min="2590" max="2590" width="2.6640625" customWidth="1"/>
    <col min="2591" max="2591" width="2.88671875" customWidth="1"/>
    <col min="2592" max="2592" width="18.109375" customWidth="1"/>
    <col min="2593" max="2593" width="3.6640625" customWidth="1"/>
    <col min="2594" max="2594" width="2.6640625" customWidth="1"/>
    <col min="2595" max="2595" width="3.5546875" customWidth="1"/>
    <col min="2596" max="2596" width="23.6640625" customWidth="1"/>
    <col min="2597" max="2597" width="21.33203125" customWidth="1"/>
    <col min="2817" max="2817" width="8.33203125" customWidth="1"/>
    <col min="2818" max="2818" width="10.33203125" customWidth="1"/>
    <col min="2819" max="2819" width="16.44140625" customWidth="1"/>
    <col min="2820" max="2824" width="3.6640625" customWidth="1"/>
    <col min="2825" max="2826" width="2.6640625" customWidth="1"/>
    <col min="2827" max="2827" width="4" customWidth="1"/>
    <col min="2828" max="2828" width="12.6640625" customWidth="1"/>
    <col min="2829" max="2832" width="3.6640625" customWidth="1"/>
    <col min="2833" max="2833" width="2.6640625" customWidth="1"/>
    <col min="2834" max="2834" width="3.33203125" customWidth="1"/>
    <col min="2835" max="2835" width="4" customWidth="1"/>
    <col min="2836" max="2836" width="12.6640625" customWidth="1"/>
    <col min="2837" max="2840" width="4" customWidth="1"/>
    <col min="2841" max="2842" width="2.6640625" customWidth="1"/>
    <col min="2843" max="2843" width="4.6640625" customWidth="1"/>
    <col min="2844" max="2844" width="20.109375" customWidth="1"/>
    <col min="2845" max="2845" width="3.6640625" customWidth="1"/>
    <col min="2846" max="2846" width="2.6640625" customWidth="1"/>
    <col min="2847" max="2847" width="2.88671875" customWidth="1"/>
    <col min="2848" max="2848" width="18.109375" customWidth="1"/>
    <col min="2849" max="2849" width="3.6640625" customWidth="1"/>
    <col min="2850" max="2850" width="2.6640625" customWidth="1"/>
    <col min="2851" max="2851" width="3.5546875" customWidth="1"/>
    <col min="2852" max="2852" width="23.6640625" customWidth="1"/>
    <col min="2853" max="2853" width="21.33203125" customWidth="1"/>
    <col min="3073" max="3073" width="8.33203125" customWidth="1"/>
    <col min="3074" max="3074" width="10.33203125" customWidth="1"/>
    <col min="3075" max="3075" width="16.44140625" customWidth="1"/>
    <col min="3076" max="3080" width="3.6640625" customWidth="1"/>
    <col min="3081" max="3082" width="2.6640625" customWidth="1"/>
    <col min="3083" max="3083" width="4" customWidth="1"/>
    <col min="3084" max="3084" width="12.6640625" customWidth="1"/>
    <col min="3085" max="3088" width="3.6640625" customWidth="1"/>
    <col min="3089" max="3089" width="2.6640625" customWidth="1"/>
    <col min="3090" max="3090" width="3.33203125" customWidth="1"/>
    <col min="3091" max="3091" width="4" customWidth="1"/>
    <col min="3092" max="3092" width="12.6640625" customWidth="1"/>
    <col min="3093" max="3096" width="4" customWidth="1"/>
    <col min="3097" max="3098" width="2.6640625" customWidth="1"/>
    <col min="3099" max="3099" width="4.6640625" customWidth="1"/>
    <col min="3100" max="3100" width="20.109375" customWidth="1"/>
    <col min="3101" max="3101" width="3.6640625" customWidth="1"/>
    <col min="3102" max="3102" width="2.6640625" customWidth="1"/>
    <col min="3103" max="3103" width="2.88671875" customWidth="1"/>
    <col min="3104" max="3104" width="18.109375" customWidth="1"/>
    <col min="3105" max="3105" width="3.6640625" customWidth="1"/>
    <col min="3106" max="3106" width="2.6640625" customWidth="1"/>
    <col min="3107" max="3107" width="3.5546875" customWidth="1"/>
    <col min="3108" max="3108" width="23.6640625" customWidth="1"/>
    <col min="3109" max="3109" width="21.33203125" customWidth="1"/>
    <col min="3329" max="3329" width="8.33203125" customWidth="1"/>
    <col min="3330" max="3330" width="10.33203125" customWidth="1"/>
    <col min="3331" max="3331" width="16.44140625" customWidth="1"/>
    <col min="3332" max="3336" width="3.6640625" customWidth="1"/>
    <col min="3337" max="3338" width="2.6640625" customWidth="1"/>
    <col min="3339" max="3339" width="4" customWidth="1"/>
    <col min="3340" max="3340" width="12.6640625" customWidth="1"/>
    <col min="3341" max="3344" width="3.6640625" customWidth="1"/>
    <col min="3345" max="3345" width="2.6640625" customWidth="1"/>
    <col min="3346" max="3346" width="3.33203125" customWidth="1"/>
    <col min="3347" max="3347" width="4" customWidth="1"/>
    <col min="3348" max="3348" width="12.6640625" customWidth="1"/>
    <col min="3349" max="3352" width="4" customWidth="1"/>
    <col min="3353" max="3354" width="2.6640625" customWidth="1"/>
    <col min="3355" max="3355" width="4.6640625" customWidth="1"/>
    <col min="3356" max="3356" width="20.109375" customWidth="1"/>
    <col min="3357" max="3357" width="3.6640625" customWidth="1"/>
    <col min="3358" max="3358" width="2.6640625" customWidth="1"/>
    <col min="3359" max="3359" width="2.88671875" customWidth="1"/>
    <col min="3360" max="3360" width="18.109375" customWidth="1"/>
    <col min="3361" max="3361" width="3.6640625" customWidth="1"/>
    <col min="3362" max="3362" width="2.6640625" customWidth="1"/>
    <col min="3363" max="3363" width="3.5546875" customWidth="1"/>
    <col min="3364" max="3364" width="23.6640625" customWidth="1"/>
    <col min="3365" max="3365" width="21.33203125" customWidth="1"/>
    <col min="3585" max="3585" width="8.33203125" customWidth="1"/>
    <col min="3586" max="3586" width="10.33203125" customWidth="1"/>
    <col min="3587" max="3587" width="16.44140625" customWidth="1"/>
    <col min="3588" max="3592" width="3.6640625" customWidth="1"/>
    <col min="3593" max="3594" width="2.6640625" customWidth="1"/>
    <col min="3595" max="3595" width="4" customWidth="1"/>
    <col min="3596" max="3596" width="12.6640625" customWidth="1"/>
    <col min="3597" max="3600" width="3.6640625" customWidth="1"/>
    <col min="3601" max="3601" width="2.6640625" customWidth="1"/>
    <col min="3602" max="3602" width="3.33203125" customWidth="1"/>
    <col min="3603" max="3603" width="4" customWidth="1"/>
    <col min="3604" max="3604" width="12.6640625" customWidth="1"/>
    <col min="3605" max="3608" width="4" customWidth="1"/>
    <col min="3609" max="3610" width="2.6640625" customWidth="1"/>
    <col min="3611" max="3611" width="4.6640625" customWidth="1"/>
    <col min="3612" max="3612" width="20.109375" customWidth="1"/>
    <col min="3613" max="3613" width="3.6640625" customWidth="1"/>
    <col min="3614" max="3614" width="2.6640625" customWidth="1"/>
    <col min="3615" max="3615" width="2.88671875" customWidth="1"/>
    <col min="3616" max="3616" width="18.109375" customWidth="1"/>
    <col min="3617" max="3617" width="3.6640625" customWidth="1"/>
    <col min="3618" max="3618" width="2.6640625" customWidth="1"/>
    <col min="3619" max="3619" width="3.5546875" customWidth="1"/>
    <col min="3620" max="3620" width="23.6640625" customWidth="1"/>
    <col min="3621" max="3621" width="21.33203125" customWidth="1"/>
    <col min="3841" max="3841" width="8.33203125" customWidth="1"/>
    <col min="3842" max="3842" width="10.33203125" customWidth="1"/>
    <col min="3843" max="3843" width="16.44140625" customWidth="1"/>
    <col min="3844" max="3848" width="3.6640625" customWidth="1"/>
    <col min="3849" max="3850" width="2.6640625" customWidth="1"/>
    <col min="3851" max="3851" width="4" customWidth="1"/>
    <col min="3852" max="3852" width="12.6640625" customWidth="1"/>
    <col min="3853" max="3856" width="3.6640625" customWidth="1"/>
    <col min="3857" max="3857" width="2.6640625" customWidth="1"/>
    <col min="3858" max="3858" width="3.33203125" customWidth="1"/>
    <col min="3859" max="3859" width="4" customWidth="1"/>
    <col min="3860" max="3860" width="12.6640625" customWidth="1"/>
    <col min="3861" max="3864" width="4" customWidth="1"/>
    <col min="3865" max="3866" width="2.6640625" customWidth="1"/>
    <col min="3867" max="3867" width="4.6640625" customWidth="1"/>
    <col min="3868" max="3868" width="20.109375" customWidth="1"/>
    <col min="3869" max="3869" width="3.6640625" customWidth="1"/>
    <col min="3870" max="3870" width="2.6640625" customWidth="1"/>
    <col min="3871" max="3871" width="2.88671875" customWidth="1"/>
    <col min="3872" max="3872" width="18.109375" customWidth="1"/>
    <col min="3873" max="3873" width="3.6640625" customWidth="1"/>
    <col min="3874" max="3874" width="2.6640625" customWidth="1"/>
    <col min="3875" max="3875" width="3.5546875" customWidth="1"/>
    <col min="3876" max="3876" width="23.6640625" customWidth="1"/>
    <col min="3877" max="3877" width="21.33203125" customWidth="1"/>
    <col min="4097" max="4097" width="8.33203125" customWidth="1"/>
    <col min="4098" max="4098" width="10.33203125" customWidth="1"/>
    <col min="4099" max="4099" width="16.44140625" customWidth="1"/>
    <col min="4100" max="4104" width="3.6640625" customWidth="1"/>
    <col min="4105" max="4106" width="2.6640625" customWidth="1"/>
    <col min="4107" max="4107" width="4" customWidth="1"/>
    <col min="4108" max="4108" width="12.6640625" customWidth="1"/>
    <col min="4109" max="4112" width="3.6640625" customWidth="1"/>
    <col min="4113" max="4113" width="2.6640625" customWidth="1"/>
    <col min="4114" max="4114" width="3.33203125" customWidth="1"/>
    <col min="4115" max="4115" width="4" customWidth="1"/>
    <col min="4116" max="4116" width="12.6640625" customWidth="1"/>
    <col min="4117" max="4120" width="4" customWidth="1"/>
    <col min="4121" max="4122" width="2.6640625" customWidth="1"/>
    <col min="4123" max="4123" width="4.6640625" customWidth="1"/>
    <col min="4124" max="4124" width="20.109375" customWidth="1"/>
    <col min="4125" max="4125" width="3.6640625" customWidth="1"/>
    <col min="4126" max="4126" width="2.6640625" customWidth="1"/>
    <col min="4127" max="4127" width="2.88671875" customWidth="1"/>
    <col min="4128" max="4128" width="18.109375" customWidth="1"/>
    <col min="4129" max="4129" width="3.6640625" customWidth="1"/>
    <col min="4130" max="4130" width="2.6640625" customWidth="1"/>
    <col min="4131" max="4131" width="3.5546875" customWidth="1"/>
    <col min="4132" max="4132" width="23.6640625" customWidth="1"/>
    <col min="4133" max="4133" width="21.33203125" customWidth="1"/>
    <col min="4353" max="4353" width="8.33203125" customWidth="1"/>
    <col min="4354" max="4354" width="10.33203125" customWidth="1"/>
    <col min="4355" max="4355" width="16.44140625" customWidth="1"/>
    <col min="4356" max="4360" width="3.6640625" customWidth="1"/>
    <col min="4361" max="4362" width="2.6640625" customWidth="1"/>
    <col min="4363" max="4363" width="4" customWidth="1"/>
    <col min="4364" max="4364" width="12.6640625" customWidth="1"/>
    <col min="4365" max="4368" width="3.6640625" customWidth="1"/>
    <col min="4369" max="4369" width="2.6640625" customWidth="1"/>
    <col min="4370" max="4370" width="3.33203125" customWidth="1"/>
    <col min="4371" max="4371" width="4" customWidth="1"/>
    <col min="4372" max="4372" width="12.6640625" customWidth="1"/>
    <col min="4373" max="4376" width="4" customWidth="1"/>
    <col min="4377" max="4378" width="2.6640625" customWidth="1"/>
    <col min="4379" max="4379" width="4.6640625" customWidth="1"/>
    <col min="4380" max="4380" width="20.109375" customWidth="1"/>
    <col min="4381" max="4381" width="3.6640625" customWidth="1"/>
    <col min="4382" max="4382" width="2.6640625" customWidth="1"/>
    <col min="4383" max="4383" width="2.88671875" customWidth="1"/>
    <col min="4384" max="4384" width="18.109375" customWidth="1"/>
    <col min="4385" max="4385" width="3.6640625" customWidth="1"/>
    <col min="4386" max="4386" width="2.6640625" customWidth="1"/>
    <col min="4387" max="4387" width="3.5546875" customWidth="1"/>
    <col min="4388" max="4388" width="23.6640625" customWidth="1"/>
    <col min="4389" max="4389" width="21.33203125" customWidth="1"/>
    <col min="4609" max="4609" width="8.33203125" customWidth="1"/>
    <col min="4610" max="4610" width="10.33203125" customWidth="1"/>
    <col min="4611" max="4611" width="16.44140625" customWidth="1"/>
    <col min="4612" max="4616" width="3.6640625" customWidth="1"/>
    <col min="4617" max="4618" width="2.6640625" customWidth="1"/>
    <col min="4619" max="4619" width="4" customWidth="1"/>
    <col min="4620" max="4620" width="12.6640625" customWidth="1"/>
    <col min="4621" max="4624" width="3.6640625" customWidth="1"/>
    <col min="4625" max="4625" width="2.6640625" customWidth="1"/>
    <col min="4626" max="4626" width="3.33203125" customWidth="1"/>
    <col min="4627" max="4627" width="4" customWidth="1"/>
    <col min="4628" max="4628" width="12.6640625" customWidth="1"/>
    <col min="4629" max="4632" width="4" customWidth="1"/>
    <col min="4633" max="4634" width="2.6640625" customWidth="1"/>
    <col min="4635" max="4635" width="4.6640625" customWidth="1"/>
    <col min="4636" max="4636" width="20.109375" customWidth="1"/>
    <col min="4637" max="4637" width="3.6640625" customWidth="1"/>
    <col min="4638" max="4638" width="2.6640625" customWidth="1"/>
    <col min="4639" max="4639" width="2.88671875" customWidth="1"/>
    <col min="4640" max="4640" width="18.109375" customWidth="1"/>
    <col min="4641" max="4641" width="3.6640625" customWidth="1"/>
    <col min="4642" max="4642" width="2.6640625" customWidth="1"/>
    <col min="4643" max="4643" width="3.5546875" customWidth="1"/>
    <col min="4644" max="4644" width="23.6640625" customWidth="1"/>
    <col min="4645" max="4645" width="21.33203125" customWidth="1"/>
    <col min="4865" max="4865" width="8.33203125" customWidth="1"/>
    <col min="4866" max="4866" width="10.33203125" customWidth="1"/>
    <col min="4867" max="4867" width="16.44140625" customWidth="1"/>
    <col min="4868" max="4872" width="3.6640625" customWidth="1"/>
    <col min="4873" max="4874" width="2.6640625" customWidth="1"/>
    <col min="4875" max="4875" width="4" customWidth="1"/>
    <col min="4876" max="4876" width="12.6640625" customWidth="1"/>
    <col min="4877" max="4880" width="3.6640625" customWidth="1"/>
    <col min="4881" max="4881" width="2.6640625" customWidth="1"/>
    <col min="4882" max="4882" width="3.33203125" customWidth="1"/>
    <col min="4883" max="4883" width="4" customWidth="1"/>
    <col min="4884" max="4884" width="12.6640625" customWidth="1"/>
    <col min="4885" max="4888" width="4" customWidth="1"/>
    <col min="4889" max="4890" width="2.6640625" customWidth="1"/>
    <col min="4891" max="4891" width="4.6640625" customWidth="1"/>
    <col min="4892" max="4892" width="20.109375" customWidth="1"/>
    <col min="4893" max="4893" width="3.6640625" customWidth="1"/>
    <col min="4894" max="4894" width="2.6640625" customWidth="1"/>
    <col min="4895" max="4895" width="2.88671875" customWidth="1"/>
    <col min="4896" max="4896" width="18.109375" customWidth="1"/>
    <col min="4897" max="4897" width="3.6640625" customWidth="1"/>
    <col min="4898" max="4898" width="2.6640625" customWidth="1"/>
    <col min="4899" max="4899" width="3.5546875" customWidth="1"/>
    <col min="4900" max="4900" width="23.6640625" customWidth="1"/>
    <col min="4901" max="4901" width="21.33203125" customWidth="1"/>
    <col min="5121" max="5121" width="8.33203125" customWidth="1"/>
    <col min="5122" max="5122" width="10.33203125" customWidth="1"/>
    <col min="5123" max="5123" width="16.44140625" customWidth="1"/>
    <col min="5124" max="5128" width="3.6640625" customWidth="1"/>
    <col min="5129" max="5130" width="2.6640625" customWidth="1"/>
    <col min="5131" max="5131" width="4" customWidth="1"/>
    <col min="5132" max="5132" width="12.6640625" customWidth="1"/>
    <col min="5133" max="5136" width="3.6640625" customWidth="1"/>
    <col min="5137" max="5137" width="2.6640625" customWidth="1"/>
    <col min="5138" max="5138" width="3.33203125" customWidth="1"/>
    <col min="5139" max="5139" width="4" customWidth="1"/>
    <col min="5140" max="5140" width="12.6640625" customWidth="1"/>
    <col min="5141" max="5144" width="4" customWidth="1"/>
    <col min="5145" max="5146" width="2.6640625" customWidth="1"/>
    <col min="5147" max="5147" width="4.6640625" customWidth="1"/>
    <col min="5148" max="5148" width="20.109375" customWidth="1"/>
    <col min="5149" max="5149" width="3.6640625" customWidth="1"/>
    <col min="5150" max="5150" width="2.6640625" customWidth="1"/>
    <col min="5151" max="5151" width="2.88671875" customWidth="1"/>
    <col min="5152" max="5152" width="18.109375" customWidth="1"/>
    <col min="5153" max="5153" width="3.6640625" customWidth="1"/>
    <col min="5154" max="5154" width="2.6640625" customWidth="1"/>
    <col min="5155" max="5155" width="3.5546875" customWidth="1"/>
    <col min="5156" max="5156" width="23.6640625" customWidth="1"/>
    <col min="5157" max="5157" width="21.33203125" customWidth="1"/>
    <col min="5377" max="5377" width="8.33203125" customWidth="1"/>
    <col min="5378" max="5378" width="10.33203125" customWidth="1"/>
    <col min="5379" max="5379" width="16.44140625" customWidth="1"/>
    <col min="5380" max="5384" width="3.6640625" customWidth="1"/>
    <col min="5385" max="5386" width="2.6640625" customWidth="1"/>
    <col min="5387" max="5387" width="4" customWidth="1"/>
    <col min="5388" max="5388" width="12.6640625" customWidth="1"/>
    <col min="5389" max="5392" width="3.6640625" customWidth="1"/>
    <col min="5393" max="5393" width="2.6640625" customWidth="1"/>
    <col min="5394" max="5394" width="3.33203125" customWidth="1"/>
    <col min="5395" max="5395" width="4" customWidth="1"/>
    <col min="5396" max="5396" width="12.6640625" customWidth="1"/>
    <col min="5397" max="5400" width="4" customWidth="1"/>
    <col min="5401" max="5402" width="2.6640625" customWidth="1"/>
    <col min="5403" max="5403" width="4.6640625" customWidth="1"/>
    <col min="5404" max="5404" width="20.109375" customWidth="1"/>
    <col min="5405" max="5405" width="3.6640625" customWidth="1"/>
    <col min="5406" max="5406" width="2.6640625" customWidth="1"/>
    <col min="5407" max="5407" width="2.88671875" customWidth="1"/>
    <col min="5408" max="5408" width="18.109375" customWidth="1"/>
    <col min="5409" max="5409" width="3.6640625" customWidth="1"/>
    <col min="5410" max="5410" width="2.6640625" customWidth="1"/>
    <col min="5411" max="5411" width="3.5546875" customWidth="1"/>
    <col min="5412" max="5412" width="23.6640625" customWidth="1"/>
    <col min="5413" max="5413" width="21.33203125" customWidth="1"/>
    <col min="5633" max="5633" width="8.33203125" customWidth="1"/>
    <col min="5634" max="5634" width="10.33203125" customWidth="1"/>
    <col min="5635" max="5635" width="16.44140625" customWidth="1"/>
    <col min="5636" max="5640" width="3.6640625" customWidth="1"/>
    <col min="5641" max="5642" width="2.6640625" customWidth="1"/>
    <col min="5643" max="5643" width="4" customWidth="1"/>
    <col min="5644" max="5644" width="12.6640625" customWidth="1"/>
    <col min="5645" max="5648" width="3.6640625" customWidth="1"/>
    <col min="5649" max="5649" width="2.6640625" customWidth="1"/>
    <col min="5650" max="5650" width="3.33203125" customWidth="1"/>
    <col min="5651" max="5651" width="4" customWidth="1"/>
    <col min="5652" max="5652" width="12.6640625" customWidth="1"/>
    <col min="5653" max="5656" width="4" customWidth="1"/>
    <col min="5657" max="5658" width="2.6640625" customWidth="1"/>
    <col min="5659" max="5659" width="4.6640625" customWidth="1"/>
    <col min="5660" max="5660" width="20.109375" customWidth="1"/>
    <col min="5661" max="5661" width="3.6640625" customWidth="1"/>
    <col min="5662" max="5662" width="2.6640625" customWidth="1"/>
    <col min="5663" max="5663" width="2.88671875" customWidth="1"/>
    <col min="5664" max="5664" width="18.109375" customWidth="1"/>
    <col min="5665" max="5665" width="3.6640625" customWidth="1"/>
    <col min="5666" max="5666" width="2.6640625" customWidth="1"/>
    <col min="5667" max="5667" width="3.5546875" customWidth="1"/>
    <col min="5668" max="5668" width="23.6640625" customWidth="1"/>
    <col min="5669" max="5669" width="21.33203125" customWidth="1"/>
    <col min="5889" max="5889" width="8.33203125" customWidth="1"/>
    <col min="5890" max="5890" width="10.33203125" customWidth="1"/>
    <col min="5891" max="5891" width="16.44140625" customWidth="1"/>
    <col min="5892" max="5896" width="3.6640625" customWidth="1"/>
    <col min="5897" max="5898" width="2.6640625" customWidth="1"/>
    <col min="5899" max="5899" width="4" customWidth="1"/>
    <col min="5900" max="5900" width="12.6640625" customWidth="1"/>
    <col min="5901" max="5904" width="3.6640625" customWidth="1"/>
    <col min="5905" max="5905" width="2.6640625" customWidth="1"/>
    <col min="5906" max="5906" width="3.33203125" customWidth="1"/>
    <col min="5907" max="5907" width="4" customWidth="1"/>
    <col min="5908" max="5908" width="12.6640625" customWidth="1"/>
    <col min="5909" max="5912" width="4" customWidth="1"/>
    <col min="5913" max="5914" width="2.6640625" customWidth="1"/>
    <col min="5915" max="5915" width="4.6640625" customWidth="1"/>
    <col min="5916" max="5916" width="20.109375" customWidth="1"/>
    <col min="5917" max="5917" width="3.6640625" customWidth="1"/>
    <col min="5918" max="5918" width="2.6640625" customWidth="1"/>
    <col min="5919" max="5919" width="2.88671875" customWidth="1"/>
    <col min="5920" max="5920" width="18.109375" customWidth="1"/>
    <col min="5921" max="5921" width="3.6640625" customWidth="1"/>
    <col min="5922" max="5922" width="2.6640625" customWidth="1"/>
    <col min="5923" max="5923" width="3.5546875" customWidth="1"/>
    <col min="5924" max="5924" width="23.6640625" customWidth="1"/>
    <col min="5925" max="5925" width="21.33203125" customWidth="1"/>
    <col min="6145" max="6145" width="8.33203125" customWidth="1"/>
    <col min="6146" max="6146" width="10.33203125" customWidth="1"/>
    <col min="6147" max="6147" width="16.44140625" customWidth="1"/>
    <col min="6148" max="6152" width="3.6640625" customWidth="1"/>
    <col min="6153" max="6154" width="2.6640625" customWidth="1"/>
    <col min="6155" max="6155" width="4" customWidth="1"/>
    <col min="6156" max="6156" width="12.6640625" customWidth="1"/>
    <col min="6157" max="6160" width="3.6640625" customWidth="1"/>
    <col min="6161" max="6161" width="2.6640625" customWidth="1"/>
    <col min="6162" max="6162" width="3.33203125" customWidth="1"/>
    <col min="6163" max="6163" width="4" customWidth="1"/>
    <col min="6164" max="6164" width="12.6640625" customWidth="1"/>
    <col min="6165" max="6168" width="4" customWidth="1"/>
    <col min="6169" max="6170" width="2.6640625" customWidth="1"/>
    <col min="6171" max="6171" width="4.6640625" customWidth="1"/>
    <col min="6172" max="6172" width="20.109375" customWidth="1"/>
    <col min="6173" max="6173" width="3.6640625" customWidth="1"/>
    <col min="6174" max="6174" width="2.6640625" customWidth="1"/>
    <col min="6175" max="6175" width="2.88671875" customWidth="1"/>
    <col min="6176" max="6176" width="18.109375" customWidth="1"/>
    <col min="6177" max="6177" width="3.6640625" customWidth="1"/>
    <col min="6178" max="6178" width="2.6640625" customWidth="1"/>
    <col min="6179" max="6179" width="3.5546875" customWidth="1"/>
    <col min="6180" max="6180" width="23.6640625" customWidth="1"/>
    <col min="6181" max="6181" width="21.33203125" customWidth="1"/>
    <col min="6401" max="6401" width="8.33203125" customWidth="1"/>
    <col min="6402" max="6402" width="10.33203125" customWidth="1"/>
    <col min="6403" max="6403" width="16.44140625" customWidth="1"/>
    <col min="6404" max="6408" width="3.6640625" customWidth="1"/>
    <col min="6409" max="6410" width="2.6640625" customWidth="1"/>
    <col min="6411" max="6411" width="4" customWidth="1"/>
    <col min="6412" max="6412" width="12.6640625" customWidth="1"/>
    <col min="6413" max="6416" width="3.6640625" customWidth="1"/>
    <col min="6417" max="6417" width="2.6640625" customWidth="1"/>
    <col min="6418" max="6418" width="3.33203125" customWidth="1"/>
    <col min="6419" max="6419" width="4" customWidth="1"/>
    <col min="6420" max="6420" width="12.6640625" customWidth="1"/>
    <col min="6421" max="6424" width="4" customWidth="1"/>
    <col min="6425" max="6426" width="2.6640625" customWidth="1"/>
    <col min="6427" max="6427" width="4.6640625" customWidth="1"/>
    <col min="6428" max="6428" width="20.109375" customWidth="1"/>
    <col min="6429" max="6429" width="3.6640625" customWidth="1"/>
    <col min="6430" max="6430" width="2.6640625" customWidth="1"/>
    <col min="6431" max="6431" width="2.88671875" customWidth="1"/>
    <col min="6432" max="6432" width="18.109375" customWidth="1"/>
    <col min="6433" max="6433" width="3.6640625" customWidth="1"/>
    <col min="6434" max="6434" width="2.6640625" customWidth="1"/>
    <col min="6435" max="6435" width="3.5546875" customWidth="1"/>
    <col min="6436" max="6436" width="23.6640625" customWidth="1"/>
    <col min="6437" max="6437" width="21.33203125" customWidth="1"/>
    <col min="6657" max="6657" width="8.33203125" customWidth="1"/>
    <col min="6658" max="6658" width="10.33203125" customWidth="1"/>
    <col min="6659" max="6659" width="16.44140625" customWidth="1"/>
    <col min="6660" max="6664" width="3.6640625" customWidth="1"/>
    <col min="6665" max="6666" width="2.6640625" customWidth="1"/>
    <col min="6667" max="6667" width="4" customWidth="1"/>
    <col min="6668" max="6668" width="12.6640625" customWidth="1"/>
    <col min="6669" max="6672" width="3.6640625" customWidth="1"/>
    <col min="6673" max="6673" width="2.6640625" customWidth="1"/>
    <col min="6674" max="6674" width="3.33203125" customWidth="1"/>
    <col min="6675" max="6675" width="4" customWidth="1"/>
    <col min="6676" max="6676" width="12.6640625" customWidth="1"/>
    <col min="6677" max="6680" width="4" customWidth="1"/>
    <col min="6681" max="6682" width="2.6640625" customWidth="1"/>
    <col min="6683" max="6683" width="4.6640625" customWidth="1"/>
    <col min="6684" max="6684" width="20.109375" customWidth="1"/>
    <col min="6685" max="6685" width="3.6640625" customWidth="1"/>
    <col min="6686" max="6686" width="2.6640625" customWidth="1"/>
    <col min="6687" max="6687" width="2.88671875" customWidth="1"/>
    <col min="6688" max="6688" width="18.109375" customWidth="1"/>
    <col min="6689" max="6689" width="3.6640625" customWidth="1"/>
    <col min="6690" max="6690" width="2.6640625" customWidth="1"/>
    <col min="6691" max="6691" width="3.5546875" customWidth="1"/>
    <col min="6692" max="6692" width="23.6640625" customWidth="1"/>
    <col min="6693" max="6693" width="21.33203125" customWidth="1"/>
    <col min="6913" max="6913" width="8.33203125" customWidth="1"/>
    <col min="6914" max="6914" width="10.33203125" customWidth="1"/>
    <col min="6915" max="6915" width="16.44140625" customWidth="1"/>
    <col min="6916" max="6920" width="3.6640625" customWidth="1"/>
    <col min="6921" max="6922" width="2.6640625" customWidth="1"/>
    <col min="6923" max="6923" width="4" customWidth="1"/>
    <col min="6924" max="6924" width="12.6640625" customWidth="1"/>
    <col min="6925" max="6928" width="3.6640625" customWidth="1"/>
    <col min="6929" max="6929" width="2.6640625" customWidth="1"/>
    <col min="6930" max="6930" width="3.33203125" customWidth="1"/>
    <col min="6931" max="6931" width="4" customWidth="1"/>
    <col min="6932" max="6932" width="12.6640625" customWidth="1"/>
    <col min="6933" max="6936" width="4" customWidth="1"/>
    <col min="6937" max="6938" width="2.6640625" customWidth="1"/>
    <col min="6939" max="6939" width="4.6640625" customWidth="1"/>
    <col min="6940" max="6940" width="20.109375" customWidth="1"/>
    <col min="6941" max="6941" width="3.6640625" customWidth="1"/>
    <col min="6942" max="6942" width="2.6640625" customWidth="1"/>
    <col min="6943" max="6943" width="2.88671875" customWidth="1"/>
    <col min="6944" max="6944" width="18.109375" customWidth="1"/>
    <col min="6945" max="6945" width="3.6640625" customWidth="1"/>
    <col min="6946" max="6946" width="2.6640625" customWidth="1"/>
    <col min="6947" max="6947" width="3.5546875" customWidth="1"/>
    <col min="6948" max="6948" width="23.6640625" customWidth="1"/>
    <col min="6949" max="6949" width="21.33203125" customWidth="1"/>
    <col min="7169" max="7169" width="8.33203125" customWidth="1"/>
    <col min="7170" max="7170" width="10.33203125" customWidth="1"/>
    <col min="7171" max="7171" width="16.44140625" customWidth="1"/>
    <col min="7172" max="7176" width="3.6640625" customWidth="1"/>
    <col min="7177" max="7178" width="2.6640625" customWidth="1"/>
    <col min="7179" max="7179" width="4" customWidth="1"/>
    <col min="7180" max="7180" width="12.6640625" customWidth="1"/>
    <col min="7181" max="7184" width="3.6640625" customWidth="1"/>
    <col min="7185" max="7185" width="2.6640625" customWidth="1"/>
    <col min="7186" max="7186" width="3.33203125" customWidth="1"/>
    <col min="7187" max="7187" width="4" customWidth="1"/>
    <col min="7188" max="7188" width="12.6640625" customWidth="1"/>
    <col min="7189" max="7192" width="4" customWidth="1"/>
    <col min="7193" max="7194" width="2.6640625" customWidth="1"/>
    <col min="7195" max="7195" width="4.6640625" customWidth="1"/>
    <col min="7196" max="7196" width="20.109375" customWidth="1"/>
    <col min="7197" max="7197" width="3.6640625" customWidth="1"/>
    <col min="7198" max="7198" width="2.6640625" customWidth="1"/>
    <col min="7199" max="7199" width="2.88671875" customWidth="1"/>
    <col min="7200" max="7200" width="18.109375" customWidth="1"/>
    <col min="7201" max="7201" width="3.6640625" customWidth="1"/>
    <col min="7202" max="7202" width="2.6640625" customWidth="1"/>
    <col min="7203" max="7203" width="3.5546875" customWidth="1"/>
    <col min="7204" max="7204" width="23.6640625" customWidth="1"/>
    <col min="7205" max="7205" width="21.33203125" customWidth="1"/>
    <col min="7425" max="7425" width="8.33203125" customWidth="1"/>
    <col min="7426" max="7426" width="10.33203125" customWidth="1"/>
    <col min="7427" max="7427" width="16.44140625" customWidth="1"/>
    <col min="7428" max="7432" width="3.6640625" customWidth="1"/>
    <col min="7433" max="7434" width="2.6640625" customWidth="1"/>
    <col min="7435" max="7435" width="4" customWidth="1"/>
    <col min="7436" max="7436" width="12.6640625" customWidth="1"/>
    <col min="7437" max="7440" width="3.6640625" customWidth="1"/>
    <col min="7441" max="7441" width="2.6640625" customWidth="1"/>
    <col min="7442" max="7442" width="3.33203125" customWidth="1"/>
    <col min="7443" max="7443" width="4" customWidth="1"/>
    <col min="7444" max="7444" width="12.6640625" customWidth="1"/>
    <col min="7445" max="7448" width="4" customWidth="1"/>
    <col min="7449" max="7450" width="2.6640625" customWidth="1"/>
    <col min="7451" max="7451" width="4.6640625" customWidth="1"/>
    <col min="7452" max="7452" width="20.109375" customWidth="1"/>
    <col min="7453" max="7453" width="3.6640625" customWidth="1"/>
    <col min="7454" max="7454" width="2.6640625" customWidth="1"/>
    <col min="7455" max="7455" width="2.88671875" customWidth="1"/>
    <col min="7456" max="7456" width="18.109375" customWidth="1"/>
    <col min="7457" max="7457" width="3.6640625" customWidth="1"/>
    <col min="7458" max="7458" width="2.6640625" customWidth="1"/>
    <col min="7459" max="7459" width="3.5546875" customWidth="1"/>
    <col min="7460" max="7460" width="23.6640625" customWidth="1"/>
    <col min="7461" max="7461" width="21.33203125" customWidth="1"/>
    <col min="7681" max="7681" width="8.33203125" customWidth="1"/>
    <col min="7682" max="7682" width="10.33203125" customWidth="1"/>
    <col min="7683" max="7683" width="16.44140625" customWidth="1"/>
    <col min="7684" max="7688" width="3.6640625" customWidth="1"/>
    <col min="7689" max="7690" width="2.6640625" customWidth="1"/>
    <col min="7691" max="7691" width="4" customWidth="1"/>
    <col min="7692" max="7692" width="12.6640625" customWidth="1"/>
    <col min="7693" max="7696" width="3.6640625" customWidth="1"/>
    <col min="7697" max="7697" width="2.6640625" customWidth="1"/>
    <col min="7698" max="7698" width="3.33203125" customWidth="1"/>
    <col min="7699" max="7699" width="4" customWidth="1"/>
    <col min="7700" max="7700" width="12.6640625" customWidth="1"/>
    <col min="7701" max="7704" width="4" customWidth="1"/>
    <col min="7705" max="7706" width="2.6640625" customWidth="1"/>
    <col min="7707" max="7707" width="4.6640625" customWidth="1"/>
    <col min="7708" max="7708" width="20.109375" customWidth="1"/>
    <col min="7709" max="7709" width="3.6640625" customWidth="1"/>
    <col min="7710" max="7710" width="2.6640625" customWidth="1"/>
    <col min="7711" max="7711" width="2.88671875" customWidth="1"/>
    <col min="7712" max="7712" width="18.109375" customWidth="1"/>
    <col min="7713" max="7713" width="3.6640625" customWidth="1"/>
    <col min="7714" max="7714" width="2.6640625" customWidth="1"/>
    <col min="7715" max="7715" width="3.5546875" customWidth="1"/>
    <col min="7716" max="7716" width="23.6640625" customWidth="1"/>
    <col min="7717" max="7717" width="21.33203125" customWidth="1"/>
    <col min="7937" max="7937" width="8.33203125" customWidth="1"/>
    <col min="7938" max="7938" width="10.33203125" customWidth="1"/>
    <col min="7939" max="7939" width="16.44140625" customWidth="1"/>
    <col min="7940" max="7944" width="3.6640625" customWidth="1"/>
    <col min="7945" max="7946" width="2.6640625" customWidth="1"/>
    <col min="7947" max="7947" width="4" customWidth="1"/>
    <col min="7948" max="7948" width="12.6640625" customWidth="1"/>
    <col min="7949" max="7952" width="3.6640625" customWidth="1"/>
    <col min="7953" max="7953" width="2.6640625" customWidth="1"/>
    <col min="7954" max="7954" width="3.33203125" customWidth="1"/>
    <col min="7955" max="7955" width="4" customWidth="1"/>
    <col min="7956" max="7956" width="12.6640625" customWidth="1"/>
    <col min="7957" max="7960" width="4" customWidth="1"/>
    <col min="7961" max="7962" width="2.6640625" customWidth="1"/>
    <col min="7963" max="7963" width="4.6640625" customWidth="1"/>
    <col min="7964" max="7964" width="20.109375" customWidth="1"/>
    <col min="7965" max="7965" width="3.6640625" customWidth="1"/>
    <col min="7966" max="7966" width="2.6640625" customWidth="1"/>
    <col min="7967" max="7967" width="2.88671875" customWidth="1"/>
    <col min="7968" max="7968" width="18.109375" customWidth="1"/>
    <col min="7969" max="7969" width="3.6640625" customWidth="1"/>
    <col min="7970" max="7970" width="2.6640625" customWidth="1"/>
    <col min="7971" max="7971" width="3.5546875" customWidth="1"/>
    <col min="7972" max="7972" width="23.6640625" customWidth="1"/>
    <col min="7973" max="7973" width="21.33203125" customWidth="1"/>
    <col min="8193" max="8193" width="8.33203125" customWidth="1"/>
    <col min="8194" max="8194" width="10.33203125" customWidth="1"/>
    <col min="8195" max="8195" width="16.44140625" customWidth="1"/>
    <col min="8196" max="8200" width="3.6640625" customWidth="1"/>
    <col min="8201" max="8202" width="2.6640625" customWidth="1"/>
    <col min="8203" max="8203" width="4" customWidth="1"/>
    <col min="8204" max="8204" width="12.6640625" customWidth="1"/>
    <col min="8205" max="8208" width="3.6640625" customWidth="1"/>
    <col min="8209" max="8209" width="2.6640625" customWidth="1"/>
    <col min="8210" max="8210" width="3.33203125" customWidth="1"/>
    <col min="8211" max="8211" width="4" customWidth="1"/>
    <col min="8212" max="8212" width="12.6640625" customWidth="1"/>
    <col min="8213" max="8216" width="4" customWidth="1"/>
    <col min="8217" max="8218" width="2.6640625" customWidth="1"/>
    <col min="8219" max="8219" width="4.6640625" customWidth="1"/>
    <col min="8220" max="8220" width="20.109375" customWidth="1"/>
    <col min="8221" max="8221" width="3.6640625" customWidth="1"/>
    <col min="8222" max="8222" width="2.6640625" customWidth="1"/>
    <col min="8223" max="8223" width="2.88671875" customWidth="1"/>
    <col min="8224" max="8224" width="18.109375" customWidth="1"/>
    <col min="8225" max="8225" width="3.6640625" customWidth="1"/>
    <col min="8226" max="8226" width="2.6640625" customWidth="1"/>
    <col min="8227" max="8227" width="3.5546875" customWidth="1"/>
    <col min="8228" max="8228" width="23.6640625" customWidth="1"/>
    <col min="8229" max="8229" width="21.33203125" customWidth="1"/>
    <col min="8449" max="8449" width="8.33203125" customWidth="1"/>
    <col min="8450" max="8450" width="10.33203125" customWidth="1"/>
    <col min="8451" max="8451" width="16.44140625" customWidth="1"/>
    <col min="8452" max="8456" width="3.6640625" customWidth="1"/>
    <col min="8457" max="8458" width="2.6640625" customWidth="1"/>
    <col min="8459" max="8459" width="4" customWidth="1"/>
    <col min="8460" max="8460" width="12.6640625" customWidth="1"/>
    <col min="8461" max="8464" width="3.6640625" customWidth="1"/>
    <col min="8465" max="8465" width="2.6640625" customWidth="1"/>
    <col min="8466" max="8466" width="3.33203125" customWidth="1"/>
    <col min="8467" max="8467" width="4" customWidth="1"/>
    <col min="8468" max="8468" width="12.6640625" customWidth="1"/>
    <col min="8469" max="8472" width="4" customWidth="1"/>
    <col min="8473" max="8474" width="2.6640625" customWidth="1"/>
    <col min="8475" max="8475" width="4.6640625" customWidth="1"/>
    <col min="8476" max="8476" width="20.109375" customWidth="1"/>
    <col min="8477" max="8477" width="3.6640625" customWidth="1"/>
    <col min="8478" max="8478" width="2.6640625" customWidth="1"/>
    <col min="8479" max="8479" width="2.88671875" customWidth="1"/>
    <col min="8480" max="8480" width="18.109375" customWidth="1"/>
    <col min="8481" max="8481" width="3.6640625" customWidth="1"/>
    <col min="8482" max="8482" width="2.6640625" customWidth="1"/>
    <col min="8483" max="8483" width="3.5546875" customWidth="1"/>
    <col min="8484" max="8484" width="23.6640625" customWidth="1"/>
    <col min="8485" max="8485" width="21.33203125" customWidth="1"/>
    <col min="8705" max="8705" width="8.33203125" customWidth="1"/>
    <col min="8706" max="8706" width="10.33203125" customWidth="1"/>
    <col min="8707" max="8707" width="16.44140625" customWidth="1"/>
    <col min="8708" max="8712" width="3.6640625" customWidth="1"/>
    <col min="8713" max="8714" width="2.6640625" customWidth="1"/>
    <col min="8715" max="8715" width="4" customWidth="1"/>
    <col min="8716" max="8716" width="12.6640625" customWidth="1"/>
    <col min="8717" max="8720" width="3.6640625" customWidth="1"/>
    <col min="8721" max="8721" width="2.6640625" customWidth="1"/>
    <col min="8722" max="8722" width="3.33203125" customWidth="1"/>
    <col min="8723" max="8723" width="4" customWidth="1"/>
    <col min="8724" max="8724" width="12.6640625" customWidth="1"/>
    <col min="8725" max="8728" width="4" customWidth="1"/>
    <col min="8729" max="8730" width="2.6640625" customWidth="1"/>
    <col min="8731" max="8731" width="4.6640625" customWidth="1"/>
    <col min="8732" max="8732" width="20.109375" customWidth="1"/>
    <col min="8733" max="8733" width="3.6640625" customWidth="1"/>
    <col min="8734" max="8734" width="2.6640625" customWidth="1"/>
    <col min="8735" max="8735" width="2.88671875" customWidth="1"/>
    <col min="8736" max="8736" width="18.109375" customWidth="1"/>
    <col min="8737" max="8737" width="3.6640625" customWidth="1"/>
    <col min="8738" max="8738" width="2.6640625" customWidth="1"/>
    <col min="8739" max="8739" width="3.5546875" customWidth="1"/>
    <col min="8740" max="8740" width="23.6640625" customWidth="1"/>
    <col min="8741" max="8741" width="21.33203125" customWidth="1"/>
    <col min="8961" max="8961" width="8.33203125" customWidth="1"/>
    <col min="8962" max="8962" width="10.33203125" customWidth="1"/>
    <col min="8963" max="8963" width="16.44140625" customWidth="1"/>
    <col min="8964" max="8968" width="3.6640625" customWidth="1"/>
    <col min="8969" max="8970" width="2.6640625" customWidth="1"/>
    <col min="8971" max="8971" width="4" customWidth="1"/>
    <col min="8972" max="8972" width="12.6640625" customWidth="1"/>
    <col min="8973" max="8976" width="3.6640625" customWidth="1"/>
    <col min="8977" max="8977" width="2.6640625" customWidth="1"/>
    <col min="8978" max="8978" width="3.33203125" customWidth="1"/>
    <col min="8979" max="8979" width="4" customWidth="1"/>
    <col min="8980" max="8980" width="12.6640625" customWidth="1"/>
    <col min="8981" max="8984" width="4" customWidth="1"/>
    <col min="8985" max="8986" width="2.6640625" customWidth="1"/>
    <col min="8987" max="8987" width="4.6640625" customWidth="1"/>
    <col min="8988" max="8988" width="20.109375" customWidth="1"/>
    <col min="8989" max="8989" width="3.6640625" customWidth="1"/>
    <col min="8990" max="8990" width="2.6640625" customWidth="1"/>
    <col min="8991" max="8991" width="2.88671875" customWidth="1"/>
    <col min="8992" max="8992" width="18.109375" customWidth="1"/>
    <col min="8993" max="8993" width="3.6640625" customWidth="1"/>
    <col min="8994" max="8994" width="2.6640625" customWidth="1"/>
    <col min="8995" max="8995" width="3.5546875" customWidth="1"/>
    <col min="8996" max="8996" width="23.6640625" customWidth="1"/>
    <col min="8997" max="8997" width="21.33203125" customWidth="1"/>
    <col min="9217" max="9217" width="8.33203125" customWidth="1"/>
    <col min="9218" max="9218" width="10.33203125" customWidth="1"/>
    <col min="9219" max="9219" width="16.44140625" customWidth="1"/>
    <col min="9220" max="9224" width="3.6640625" customWidth="1"/>
    <col min="9225" max="9226" width="2.6640625" customWidth="1"/>
    <col min="9227" max="9227" width="4" customWidth="1"/>
    <col min="9228" max="9228" width="12.6640625" customWidth="1"/>
    <col min="9229" max="9232" width="3.6640625" customWidth="1"/>
    <col min="9233" max="9233" width="2.6640625" customWidth="1"/>
    <col min="9234" max="9234" width="3.33203125" customWidth="1"/>
    <col min="9235" max="9235" width="4" customWidth="1"/>
    <col min="9236" max="9236" width="12.6640625" customWidth="1"/>
    <col min="9237" max="9240" width="4" customWidth="1"/>
    <col min="9241" max="9242" width="2.6640625" customWidth="1"/>
    <col min="9243" max="9243" width="4.6640625" customWidth="1"/>
    <col min="9244" max="9244" width="20.109375" customWidth="1"/>
    <col min="9245" max="9245" width="3.6640625" customWidth="1"/>
    <col min="9246" max="9246" width="2.6640625" customWidth="1"/>
    <col min="9247" max="9247" width="2.88671875" customWidth="1"/>
    <col min="9248" max="9248" width="18.109375" customWidth="1"/>
    <col min="9249" max="9249" width="3.6640625" customWidth="1"/>
    <col min="9250" max="9250" width="2.6640625" customWidth="1"/>
    <col min="9251" max="9251" width="3.5546875" customWidth="1"/>
    <col min="9252" max="9252" width="23.6640625" customWidth="1"/>
    <col min="9253" max="9253" width="21.33203125" customWidth="1"/>
    <col min="9473" max="9473" width="8.33203125" customWidth="1"/>
    <col min="9474" max="9474" width="10.33203125" customWidth="1"/>
    <col min="9475" max="9475" width="16.44140625" customWidth="1"/>
    <col min="9476" max="9480" width="3.6640625" customWidth="1"/>
    <col min="9481" max="9482" width="2.6640625" customWidth="1"/>
    <col min="9483" max="9483" width="4" customWidth="1"/>
    <col min="9484" max="9484" width="12.6640625" customWidth="1"/>
    <col min="9485" max="9488" width="3.6640625" customWidth="1"/>
    <col min="9489" max="9489" width="2.6640625" customWidth="1"/>
    <col min="9490" max="9490" width="3.33203125" customWidth="1"/>
    <col min="9491" max="9491" width="4" customWidth="1"/>
    <col min="9492" max="9492" width="12.6640625" customWidth="1"/>
    <col min="9493" max="9496" width="4" customWidth="1"/>
    <col min="9497" max="9498" width="2.6640625" customWidth="1"/>
    <col min="9499" max="9499" width="4.6640625" customWidth="1"/>
    <col min="9500" max="9500" width="20.109375" customWidth="1"/>
    <col min="9501" max="9501" width="3.6640625" customWidth="1"/>
    <col min="9502" max="9502" width="2.6640625" customWidth="1"/>
    <col min="9503" max="9503" width="2.88671875" customWidth="1"/>
    <col min="9504" max="9504" width="18.109375" customWidth="1"/>
    <col min="9505" max="9505" width="3.6640625" customWidth="1"/>
    <col min="9506" max="9506" width="2.6640625" customWidth="1"/>
    <col min="9507" max="9507" width="3.5546875" customWidth="1"/>
    <col min="9508" max="9508" width="23.6640625" customWidth="1"/>
    <col min="9509" max="9509" width="21.33203125" customWidth="1"/>
    <col min="9729" max="9729" width="8.33203125" customWidth="1"/>
    <col min="9730" max="9730" width="10.33203125" customWidth="1"/>
    <col min="9731" max="9731" width="16.44140625" customWidth="1"/>
    <col min="9732" max="9736" width="3.6640625" customWidth="1"/>
    <col min="9737" max="9738" width="2.6640625" customWidth="1"/>
    <col min="9739" max="9739" width="4" customWidth="1"/>
    <col min="9740" max="9740" width="12.6640625" customWidth="1"/>
    <col min="9741" max="9744" width="3.6640625" customWidth="1"/>
    <col min="9745" max="9745" width="2.6640625" customWidth="1"/>
    <col min="9746" max="9746" width="3.33203125" customWidth="1"/>
    <col min="9747" max="9747" width="4" customWidth="1"/>
    <col min="9748" max="9748" width="12.6640625" customWidth="1"/>
    <col min="9749" max="9752" width="4" customWidth="1"/>
    <col min="9753" max="9754" width="2.6640625" customWidth="1"/>
    <col min="9755" max="9755" width="4.6640625" customWidth="1"/>
    <col min="9756" max="9756" width="20.109375" customWidth="1"/>
    <col min="9757" max="9757" width="3.6640625" customWidth="1"/>
    <col min="9758" max="9758" width="2.6640625" customWidth="1"/>
    <col min="9759" max="9759" width="2.88671875" customWidth="1"/>
    <col min="9760" max="9760" width="18.109375" customWidth="1"/>
    <col min="9761" max="9761" width="3.6640625" customWidth="1"/>
    <col min="9762" max="9762" width="2.6640625" customWidth="1"/>
    <col min="9763" max="9763" width="3.5546875" customWidth="1"/>
    <col min="9764" max="9764" width="23.6640625" customWidth="1"/>
    <col min="9765" max="9765" width="21.33203125" customWidth="1"/>
    <col min="9985" max="9985" width="8.33203125" customWidth="1"/>
    <col min="9986" max="9986" width="10.33203125" customWidth="1"/>
    <col min="9987" max="9987" width="16.44140625" customWidth="1"/>
    <col min="9988" max="9992" width="3.6640625" customWidth="1"/>
    <col min="9993" max="9994" width="2.6640625" customWidth="1"/>
    <col min="9995" max="9995" width="4" customWidth="1"/>
    <col min="9996" max="9996" width="12.6640625" customWidth="1"/>
    <col min="9997" max="10000" width="3.6640625" customWidth="1"/>
    <col min="10001" max="10001" width="2.6640625" customWidth="1"/>
    <col min="10002" max="10002" width="3.33203125" customWidth="1"/>
    <col min="10003" max="10003" width="4" customWidth="1"/>
    <col min="10004" max="10004" width="12.6640625" customWidth="1"/>
    <col min="10005" max="10008" width="4" customWidth="1"/>
    <col min="10009" max="10010" width="2.6640625" customWidth="1"/>
    <col min="10011" max="10011" width="4.6640625" customWidth="1"/>
    <col min="10012" max="10012" width="20.109375" customWidth="1"/>
    <col min="10013" max="10013" width="3.6640625" customWidth="1"/>
    <col min="10014" max="10014" width="2.6640625" customWidth="1"/>
    <col min="10015" max="10015" width="2.88671875" customWidth="1"/>
    <col min="10016" max="10016" width="18.109375" customWidth="1"/>
    <col min="10017" max="10017" width="3.6640625" customWidth="1"/>
    <col min="10018" max="10018" width="2.6640625" customWidth="1"/>
    <col min="10019" max="10019" width="3.5546875" customWidth="1"/>
    <col min="10020" max="10020" width="23.6640625" customWidth="1"/>
    <col min="10021" max="10021" width="21.33203125" customWidth="1"/>
    <col min="10241" max="10241" width="8.33203125" customWidth="1"/>
    <col min="10242" max="10242" width="10.33203125" customWidth="1"/>
    <col min="10243" max="10243" width="16.44140625" customWidth="1"/>
    <col min="10244" max="10248" width="3.6640625" customWidth="1"/>
    <col min="10249" max="10250" width="2.6640625" customWidth="1"/>
    <col min="10251" max="10251" width="4" customWidth="1"/>
    <col min="10252" max="10252" width="12.6640625" customWidth="1"/>
    <col min="10253" max="10256" width="3.6640625" customWidth="1"/>
    <col min="10257" max="10257" width="2.6640625" customWidth="1"/>
    <col min="10258" max="10258" width="3.33203125" customWidth="1"/>
    <col min="10259" max="10259" width="4" customWidth="1"/>
    <col min="10260" max="10260" width="12.6640625" customWidth="1"/>
    <col min="10261" max="10264" width="4" customWidth="1"/>
    <col min="10265" max="10266" width="2.6640625" customWidth="1"/>
    <col min="10267" max="10267" width="4.6640625" customWidth="1"/>
    <col min="10268" max="10268" width="20.109375" customWidth="1"/>
    <col min="10269" max="10269" width="3.6640625" customWidth="1"/>
    <col min="10270" max="10270" width="2.6640625" customWidth="1"/>
    <col min="10271" max="10271" width="2.88671875" customWidth="1"/>
    <col min="10272" max="10272" width="18.109375" customWidth="1"/>
    <col min="10273" max="10273" width="3.6640625" customWidth="1"/>
    <col min="10274" max="10274" width="2.6640625" customWidth="1"/>
    <col min="10275" max="10275" width="3.5546875" customWidth="1"/>
    <col min="10276" max="10276" width="23.6640625" customWidth="1"/>
    <col min="10277" max="10277" width="21.33203125" customWidth="1"/>
    <col min="10497" max="10497" width="8.33203125" customWidth="1"/>
    <col min="10498" max="10498" width="10.33203125" customWidth="1"/>
    <col min="10499" max="10499" width="16.44140625" customWidth="1"/>
    <col min="10500" max="10504" width="3.6640625" customWidth="1"/>
    <col min="10505" max="10506" width="2.6640625" customWidth="1"/>
    <col min="10507" max="10507" width="4" customWidth="1"/>
    <col min="10508" max="10508" width="12.6640625" customWidth="1"/>
    <col min="10509" max="10512" width="3.6640625" customWidth="1"/>
    <col min="10513" max="10513" width="2.6640625" customWidth="1"/>
    <col min="10514" max="10514" width="3.33203125" customWidth="1"/>
    <col min="10515" max="10515" width="4" customWidth="1"/>
    <col min="10516" max="10516" width="12.6640625" customWidth="1"/>
    <col min="10517" max="10520" width="4" customWidth="1"/>
    <col min="10521" max="10522" width="2.6640625" customWidth="1"/>
    <col min="10523" max="10523" width="4.6640625" customWidth="1"/>
    <col min="10524" max="10524" width="20.109375" customWidth="1"/>
    <col min="10525" max="10525" width="3.6640625" customWidth="1"/>
    <col min="10526" max="10526" width="2.6640625" customWidth="1"/>
    <col min="10527" max="10527" width="2.88671875" customWidth="1"/>
    <col min="10528" max="10528" width="18.109375" customWidth="1"/>
    <col min="10529" max="10529" width="3.6640625" customWidth="1"/>
    <col min="10530" max="10530" width="2.6640625" customWidth="1"/>
    <col min="10531" max="10531" width="3.5546875" customWidth="1"/>
    <col min="10532" max="10532" width="23.6640625" customWidth="1"/>
    <col min="10533" max="10533" width="21.33203125" customWidth="1"/>
    <col min="10753" max="10753" width="8.33203125" customWidth="1"/>
    <col min="10754" max="10754" width="10.33203125" customWidth="1"/>
    <col min="10755" max="10755" width="16.44140625" customWidth="1"/>
    <col min="10756" max="10760" width="3.6640625" customWidth="1"/>
    <col min="10761" max="10762" width="2.6640625" customWidth="1"/>
    <col min="10763" max="10763" width="4" customWidth="1"/>
    <col min="10764" max="10764" width="12.6640625" customWidth="1"/>
    <col min="10765" max="10768" width="3.6640625" customWidth="1"/>
    <col min="10769" max="10769" width="2.6640625" customWidth="1"/>
    <col min="10770" max="10770" width="3.33203125" customWidth="1"/>
    <col min="10771" max="10771" width="4" customWidth="1"/>
    <col min="10772" max="10772" width="12.6640625" customWidth="1"/>
    <col min="10773" max="10776" width="4" customWidth="1"/>
    <col min="10777" max="10778" width="2.6640625" customWidth="1"/>
    <col min="10779" max="10779" width="4.6640625" customWidth="1"/>
    <col min="10780" max="10780" width="20.109375" customWidth="1"/>
    <col min="10781" max="10781" width="3.6640625" customWidth="1"/>
    <col min="10782" max="10782" width="2.6640625" customWidth="1"/>
    <col min="10783" max="10783" width="2.88671875" customWidth="1"/>
    <col min="10784" max="10784" width="18.109375" customWidth="1"/>
    <col min="10785" max="10785" width="3.6640625" customWidth="1"/>
    <col min="10786" max="10786" width="2.6640625" customWidth="1"/>
    <col min="10787" max="10787" width="3.5546875" customWidth="1"/>
    <col min="10788" max="10788" width="23.6640625" customWidth="1"/>
    <col min="10789" max="10789" width="21.33203125" customWidth="1"/>
    <col min="11009" max="11009" width="8.33203125" customWidth="1"/>
    <col min="11010" max="11010" width="10.33203125" customWidth="1"/>
    <col min="11011" max="11011" width="16.44140625" customWidth="1"/>
    <col min="11012" max="11016" width="3.6640625" customWidth="1"/>
    <col min="11017" max="11018" width="2.6640625" customWidth="1"/>
    <col min="11019" max="11019" width="4" customWidth="1"/>
    <col min="11020" max="11020" width="12.6640625" customWidth="1"/>
    <col min="11021" max="11024" width="3.6640625" customWidth="1"/>
    <col min="11025" max="11025" width="2.6640625" customWidth="1"/>
    <col min="11026" max="11026" width="3.33203125" customWidth="1"/>
    <col min="11027" max="11027" width="4" customWidth="1"/>
    <col min="11028" max="11028" width="12.6640625" customWidth="1"/>
    <col min="11029" max="11032" width="4" customWidth="1"/>
    <col min="11033" max="11034" width="2.6640625" customWidth="1"/>
    <col min="11035" max="11035" width="4.6640625" customWidth="1"/>
    <col min="11036" max="11036" width="20.109375" customWidth="1"/>
    <col min="11037" max="11037" width="3.6640625" customWidth="1"/>
    <col min="11038" max="11038" width="2.6640625" customWidth="1"/>
    <col min="11039" max="11039" width="2.88671875" customWidth="1"/>
    <col min="11040" max="11040" width="18.109375" customWidth="1"/>
    <col min="11041" max="11041" width="3.6640625" customWidth="1"/>
    <col min="11042" max="11042" width="2.6640625" customWidth="1"/>
    <col min="11043" max="11043" width="3.5546875" customWidth="1"/>
    <col min="11044" max="11044" width="23.6640625" customWidth="1"/>
    <col min="11045" max="11045" width="21.33203125" customWidth="1"/>
    <col min="11265" max="11265" width="8.33203125" customWidth="1"/>
    <col min="11266" max="11266" width="10.33203125" customWidth="1"/>
    <col min="11267" max="11267" width="16.44140625" customWidth="1"/>
    <col min="11268" max="11272" width="3.6640625" customWidth="1"/>
    <col min="11273" max="11274" width="2.6640625" customWidth="1"/>
    <col min="11275" max="11275" width="4" customWidth="1"/>
    <col min="11276" max="11276" width="12.6640625" customWidth="1"/>
    <col min="11277" max="11280" width="3.6640625" customWidth="1"/>
    <col min="11281" max="11281" width="2.6640625" customWidth="1"/>
    <col min="11282" max="11282" width="3.33203125" customWidth="1"/>
    <col min="11283" max="11283" width="4" customWidth="1"/>
    <col min="11284" max="11284" width="12.6640625" customWidth="1"/>
    <col min="11285" max="11288" width="4" customWidth="1"/>
    <col min="11289" max="11290" width="2.6640625" customWidth="1"/>
    <col min="11291" max="11291" width="4.6640625" customWidth="1"/>
    <col min="11292" max="11292" width="20.109375" customWidth="1"/>
    <col min="11293" max="11293" width="3.6640625" customWidth="1"/>
    <col min="11294" max="11294" width="2.6640625" customWidth="1"/>
    <col min="11295" max="11295" width="2.88671875" customWidth="1"/>
    <col min="11296" max="11296" width="18.109375" customWidth="1"/>
    <col min="11297" max="11297" width="3.6640625" customWidth="1"/>
    <col min="11298" max="11298" width="2.6640625" customWidth="1"/>
    <col min="11299" max="11299" width="3.5546875" customWidth="1"/>
    <col min="11300" max="11300" width="23.6640625" customWidth="1"/>
    <col min="11301" max="11301" width="21.33203125" customWidth="1"/>
    <col min="11521" max="11521" width="8.33203125" customWidth="1"/>
    <col min="11522" max="11522" width="10.33203125" customWidth="1"/>
    <col min="11523" max="11523" width="16.44140625" customWidth="1"/>
    <col min="11524" max="11528" width="3.6640625" customWidth="1"/>
    <col min="11529" max="11530" width="2.6640625" customWidth="1"/>
    <col min="11531" max="11531" width="4" customWidth="1"/>
    <col min="11532" max="11532" width="12.6640625" customWidth="1"/>
    <col min="11533" max="11536" width="3.6640625" customWidth="1"/>
    <col min="11537" max="11537" width="2.6640625" customWidth="1"/>
    <col min="11538" max="11538" width="3.33203125" customWidth="1"/>
    <col min="11539" max="11539" width="4" customWidth="1"/>
    <col min="11540" max="11540" width="12.6640625" customWidth="1"/>
    <col min="11541" max="11544" width="4" customWidth="1"/>
    <col min="11545" max="11546" width="2.6640625" customWidth="1"/>
    <col min="11547" max="11547" width="4.6640625" customWidth="1"/>
    <col min="11548" max="11548" width="20.109375" customWidth="1"/>
    <col min="11549" max="11549" width="3.6640625" customWidth="1"/>
    <col min="11550" max="11550" width="2.6640625" customWidth="1"/>
    <col min="11551" max="11551" width="2.88671875" customWidth="1"/>
    <col min="11552" max="11552" width="18.109375" customWidth="1"/>
    <col min="11553" max="11553" width="3.6640625" customWidth="1"/>
    <col min="11554" max="11554" width="2.6640625" customWidth="1"/>
    <col min="11555" max="11555" width="3.5546875" customWidth="1"/>
    <col min="11556" max="11556" width="23.6640625" customWidth="1"/>
    <col min="11557" max="11557" width="21.33203125" customWidth="1"/>
    <col min="11777" max="11777" width="8.33203125" customWidth="1"/>
    <col min="11778" max="11778" width="10.33203125" customWidth="1"/>
    <col min="11779" max="11779" width="16.44140625" customWidth="1"/>
    <col min="11780" max="11784" width="3.6640625" customWidth="1"/>
    <col min="11785" max="11786" width="2.6640625" customWidth="1"/>
    <col min="11787" max="11787" width="4" customWidth="1"/>
    <col min="11788" max="11788" width="12.6640625" customWidth="1"/>
    <col min="11789" max="11792" width="3.6640625" customWidth="1"/>
    <col min="11793" max="11793" width="2.6640625" customWidth="1"/>
    <col min="11794" max="11794" width="3.33203125" customWidth="1"/>
    <col min="11795" max="11795" width="4" customWidth="1"/>
    <col min="11796" max="11796" width="12.6640625" customWidth="1"/>
    <col min="11797" max="11800" width="4" customWidth="1"/>
    <col min="11801" max="11802" width="2.6640625" customWidth="1"/>
    <col min="11803" max="11803" width="4.6640625" customWidth="1"/>
    <col min="11804" max="11804" width="20.109375" customWidth="1"/>
    <col min="11805" max="11805" width="3.6640625" customWidth="1"/>
    <col min="11806" max="11806" width="2.6640625" customWidth="1"/>
    <col min="11807" max="11807" width="2.88671875" customWidth="1"/>
    <col min="11808" max="11808" width="18.109375" customWidth="1"/>
    <col min="11809" max="11809" width="3.6640625" customWidth="1"/>
    <col min="11810" max="11810" width="2.6640625" customWidth="1"/>
    <col min="11811" max="11811" width="3.5546875" customWidth="1"/>
    <col min="11812" max="11812" width="23.6640625" customWidth="1"/>
    <col min="11813" max="11813" width="21.33203125" customWidth="1"/>
    <col min="12033" max="12033" width="8.33203125" customWidth="1"/>
    <col min="12034" max="12034" width="10.33203125" customWidth="1"/>
    <col min="12035" max="12035" width="16.44140625" customWidth="1"/>
    <col min="12036" max="12040" width="3.6640625" customWidth="1"/>
    <col min="12041" max="12042" width="2.6640625" customWidth="1"/>
    <col min="12043" max="12043" width="4" customWidth="1"/>
    <col min="12044" max="12044" width="12.6640625" customWidth="1"/>
    <col min="12045" max="12048" width="3.6640625" customWidth="1"/>
    <col min="12049" max="12049" width="2.6640625" customWidth="1"/>
    <col min="12050" max="12050" width="3.33203125" customWidth="1"/>
    <col min="12051" max="12051" width="4" customWidth="1"/>
    <col min="12052" max="12052" width="12.6640625" customWidth="1"/>
    <col min="12053" max="12056" width="4" customWidth="1"/>
    <col min="12057" max="12058" width="2.6640625" customWidth="1"/>
    <col min="12059" max="12059" width="4.6640625" customWidth="1"/>
    <col min="12060" max="12060" width="20.109375" customWidth="1"/>
    <col min="12061" max="12061" width="3.6640625" customWidth="1"/>
    <col min="12062" max="12062" width="2.6640625" customWidth="1"/>
    <col min="12063" max="12063" width="2.88671875" customWidth="1"/>
    <col min="12064" max="12064" width="18.109375" customWidth="1"/>
    <col min="12065" max="12065" width="3.6640625" customWidth="1"/>
    <col min="12066" max="12066" width="2.6640625" customWidth="1"/>
    <col min="12067" max="12067" width="3.5546875" customWidth="1"/>
    <col min="12068" max="12068" width="23.6640625" customWidth="1"/>
    <col min="12069" max="12069" width="21.33203125" customWidth="1"/>
    <col min="12289" max="12289" width="8.33203125" customWidth="1"/>
    <col min="12290" max="12290" width="10.33203125" customWidth="1"/>
    <col min="12291" max="12291" width="16.44140625" customWidth="1"/>
    <col min="12292" max="12296" width="3.6640625" customWidth="1"/>
    <col min="12297" max="12298" width="2.6640625" customWidth="1"/>
    <col min="12299" max="12299" width="4" customWidth="1"/>
    <col min="12300" max="12300" width="12.6640625" customWidth="1"/>
    <col min="12301" max="12304" width="3.6640625" customWidth="1"/>
    <col min="12305" max="12305" width="2.6640625" customWidth="1"/>
    <col min="12306" max="12306" width="3.33203125" customWidth="1"/>
    <col min="12307" max="12307" width="4" customWidth="1"/>
    <col min="12308" max="12308" width="12.6640625" customWidth="1"/>
    <col min="12309" max="12312" width="4" customWidth="1"/>
    <col min="12313" max="12314" width="2.6640625" customWidth="1"/>
    <col min="12315" max="12315" width="4.6640625" customWidth="1"/>
    <col min="12316" max="12316" width="20.109375" customWidth="1"/>
    <col min="12317" max="12317" width="3.6640625" customWidth="1"/>
    <col min="12318" max="12318" width="2.6640625" customWidth="1"/>
    <col min="12319" max="12319" width="2.88671875" customWidth="1"/>
    <col min="12320" max="12320" width="18.109375" customWidth="1"/>
    <col min="12321" max="12321" width="3.6640625" customWidth="1"/>
    <col min="12322" max="12322" width="2.6640625" customWidth="1"/>
    <col min="12323" max="12323" width="3.5546875" customWidth="1"/>
    <col min="12324" max="12324" width="23.6640625" customWidth="1"/>
    <col min="12325" max="12325" width="21.33203125" customWidth="1"/>
    <col min="12545" max="12545" width="8.33203125" customWidth="1"/>
    <col min="12546" max="12546" width="10.33203125" customWidth="1"/>
    <col min="12547" max="12547" width="16.44140625" customWidth="1"/>
    <col min="12548" max="12552" width="3.6640625" customWidth="1"/>
    <col min="12553" max="12554" width="2.6640625" customWidth="1"/>
    <col min="12555" max="12555" width="4" customWidth="1"/>
    <col min="12556" max="12556" width="12.6640625" customWidth="1"/>
    <col min="12557" max="12560" width="3.6640625" customWidth="1"/>
    <col min="12561" max="12561" width="2.6640625" customWidth="1"/>
    <col min="12562" max="12562" width="3.33203125" customWidth="1"/>
    <col min="12563" max="12563" width="4" customWidth="1"/>
    <col min="12564" max="12564" width="12.6640625" customWidth="1"/>
    <col min="12565" max="12568" width="4" customWidth="1"/>
    <col min="12569" max="12570" width="2.6640625" customWidth="1"/>
    <col min="12571" max="12571" width="4.6640625" customWidth="1"/>
    <col min="12572" max="12572" width="20.109375" customWidth="1"/>
    <col min="12573" max="12573" width="3.6640625" customWidth="1"/>
    <col min="12574" max="12574" width="2.6640625" customWidth="1"/>
    <col min="12575" max="12575" width="2.88671875" customWidth="1"/>
    <col min="12576" max="12576" width="18.109375" customWidth="1"/>
    <col min="12577" max="12577" width="3.6640625" customWidth="1"/>
    <col min="12578" max="12578" width="2.6640625" customWidth="1"/>
    <col min="12579" max="12579" width="3.5546875" customWidth="1"/>
    <col min="12580" max="12580" width="23.6640625" customWidth="1"/>
    <col min="12581" max="12581" width="21.33203125" customWidth="1"/>
    <col min="12801" max="12801" width="8.33203125" customWidth="1"/>
    <col min="12802" max="12802" width="10.33203125" customWidth="1"/>
    <col min="12803" max="12803" width="16.44140625" customWidth="1"/>
    <col min="12804" max="12808" width="3.6640625" customWidth="1"/>
    <col min="12809" max="12810" width="2.6640625" customWidth="1"/>
    <col min="12811" max="12811" width="4" customWidth="1"/>
    <col min="12812" max="12812" width="12.6640625" customWidth="1"/>
    <col min="12813" max="12816" width="3.6640625" customWidth="1"/>
    <col min="12817" max="12817" width="2.6640625" customWidth="1"/>
    <col min="12818" max="12818" width="3.33203125" customWidth="1"/>
    <col min="12819" max="12819" width="4" customWidth="1"/>
    <col min="12820" max="12820" width="12.6640625" customWidth="1"/>
    <col min="12821" max="12824" width="4" customWidth="1"/>
    <col min="12825" max="12826" width="2.6640625" customWidth="1"/>
    <col min="12827" max="12827" width="4.6640625" customWidth="1"/>
    <col min="12828" max="12828" width="20.109375" customWidth="1"/>
    <col min="12829" max="12829" width="3.6640625" customWidth="1"/>
    <col min="12830" max="12830" width="2.6640625" customWidth="1"/>
    <col min="12831" max="12831" width="2.88671875" customWidth="1"/>
    <col min="12832" max="12832" width="18.109375" customWidth="1"/>
    <col min="12833" max="12833" width="3.6640625" customWidth="1"/>
    <col min="12834" max="12834" width="2.6640625" customWidth="1"/>
    <col min="12835" max="12835" width="3.5546875" customWidth="1"/>
    <col min="12836" max="12836" width="23.6640625" customWidth="1"/>
    <col min="12837" max="12837" width="21.33203125" customWidth="1"/>
    <col min="13057" max="13057" width="8.33203125" customWidth="1"/>
    <col min="13058" max="13058" width="10.33203125" customWidth="1"/>
    <col min="13059" max="13059" width="16.44140625" customWidth="1"/>
    <col min="13060" max="13064" width="3.6640625" customWidth="1"/>
    <col min="13065" max="13066" width="2.6640625" customWidth="1"/>
    <col min="13067" max="13067" width="4" customWidth="1"/>
    <col min="13068" max="13068" width="12.6640625" customWidth="1"/>
    <col min="13069" max="13072" width="3.6640625" customWidth="1"/>
    <col min="13073" max="13073" width="2.6640625" customWidth="1"/>
    <col min="13074" max="13074" width="3.33203125" customWidth="1"/>
    <col min="13075" max="13075" width="4" customWidth="1"/>
    <col min="13076" max="13076" width="12.6640625" customWidth="1"/>
    <col min="13077" max="13080" width="4" customWidth="1"/>
    <col min="13081" max="13082" width="2.6640625" customWidth="1"/>
    <col min="13083" max="13083" width="4.6640625" customWidth="1"/>
    <col min="13084" max="13084" width="20.109375" customWidth="1"/>
    <col min="13085" max="13085" width="3.6640625" customWidth="1"/>
    <col min="13086" max="13086" width="2.6640625" customWidth="1"/>
    <col min="13087" max="13087" width="2.88671875" customWidth="1"/>
    <col min="13088" max="13088" width="18.109375" customWidth="1"/>
    <col min="13089" max="13089" width="3.6640625" customWidth="1"/>
    <col min="13090" max="13090" width="2.6640625" customWidth="1"/>
    <col min="13091" max="13091" width="3.5546875" customWidth="1"/>
    <col min="13092" max="13092" width="23.6640625" customWidth="1"/>
    <col min="13093" max="13093" width="21.33203125" customWidth="1"/>
    <col min="13313" max="13313" width="8.33203125" customWidth="1"/>
    <col min="13314" max="13314" width="10.33203125" customWidth="1"/>
    <col min="13315" max="13315" width="16.44140625" customWidth="1"/>
    <col min="13316" max="13320" width="3.6640625" customWidth="1"/>
    <col min="13321" max="13322" width="2.6640625" customWidth="1"/>
    <col min="13323" max="13323" width="4" customWidth="1"/>
    <col min="13324" max="13324" width="12.6640625" customWidth="1"/>
    <col min="13325" max="13328" width="3.6640625" customWidth="1"/>
    <col min="13329" max="13329" width="2.6640625" customWidth="1"/>
    <col min="13330" max="13330" width="3.33203125" customWidth="1"/>
    <col min="13331" max="13331" width="4" customWidth="1"/>
    <col min="13332" max="13332" width="12.6640625" customWidth="1"/>
    <col min="13333" max="13336" width="4" customWidth="1"/>
    <col min="13337" max="13338" width="2.6640625" customWidth="1"/>
    <col min="13339" max="13339" width="4.6640625" customWidth="1"/>
    <col min="13340" max="13340" width="20.109375" customWidth="1"/>
    <col min="13341" max="13341" width="3.6640625" customWidth="1"/>
    <col min="13342" max="13342" width="2.6640625" customWidth="1"/>
    <col min="13343" max="13343" width="2.88671875" customWidth="1"/>
    <col min="13344" max="13344" width="18.109375" customWidth="1"/>
    <col min="13345" max="13345" width="3.6640625" customWidth="1"/>
    <col min="13346" max="13346" width="2.6640625" customWidth="1"/>
    <col min="13347" max="13347" width="3.5546875" customWidth="1"/>
    <col min="13348" max="13348" width="23.6640625" customWidth="1"/>
    <col min="13349" max="13349" width="21.33203125" customWidth="1"/>
    <col min="13569" max="13569" width="8.33203125" customWidth="1"/>
    <col min="13570" max="13570" width="10.33203125" customWidth="1"/>
    <col min="13571" max="13571" width="16.44140625" customWidth="1"/>
    <col min="13572" max="13576" width="3.6640625" customWidth="1"/>
    <col min="13577" max="13578" width="2.6640625" customWidth="1"/>
    <col min="13579" max="13579" width="4" customWidth="1"/>
    <col min="13580" max="13580" width="12.6640625" customWidth="1"/>
    <col min="13581" max="13584" width="3.6640625" customWidth="1"/>
    <col min="13585" max="13585" width="2.6640625" customWidth="1"/>
    <col min="13586" max="13586" width="3.33203125" customWidth="1"/>
    <col min="13587" max="13587" width="4" customWidth="1"/>
    <col min="13588" max="13588" width="12.6640625" customWidth="1"/>
    <col min="13589" max="13592" width="4" customWidth="1"/>
    <col min="13593" max="13594" width="2.6640625" customWidth="1"/>
    <col min="13595" max="13595" width="4.6640625" customWidth="1"/>
    <col min="13596" max="13596" width="20.109375" customWidth="1"/>
    <col min="13597" max="13597" width="3.6640625" customWidth="1"/>
    <col min="13598" max="13598" width="2.6640625" customWidth="1"/>
    <col min="13599" max="13599" width="2.88671875" customWidth="1"/>
    <col min="13600" max="13600" width="18.109375" customWidth="1"/>
    <col min="13601" max="13601" width="3.6640625" customWidth="1"/>
    <col min="13602" max="13602" width="2.6640625" customWidth="1"/>
    <col min="13603" max="13603" width="3.5546875" customWidth="1"/>
    <col min="13604" max="13604" width="23.6640625" customWidth="1"/>
    <col min="13605" max="13605" width="21.33203125" customWidth="1"/>
    <col min="13825" max="13825" width="8.33203125" customWidth="1"/>
    <col min="13826" max="13826" width="10.33203125" customWidth="1"/>
    <col min="13827" max="13827" width="16.44140625" customWidth="1"/>
    <col min="13828" max="13832" width="3.6640625" customWidth="1"/>
    <col min="13833" max="13834" width="2.6640625" customWidth="1"/>
    <col min="13835" max="13835" width="4" customWidth="1"/>
    <col min="13836" max="13836" width="12.6640625" customWidth="1"/>
    <col min="13837" max="13840" width="3.6640625" customWidth="1"/>
    <col min="13841" max="13841" width="2.6640625" customWidth="1"/>
    <col min="13842" max="13842" width="3.33203125" customWidth="1"/>
    <col min="13843" max="13843" width="4" customWidth="1"/>
    <col min="13844" max="13844" width="12.6640625" customWidth="1"/>
    <col min="13845" max="13848" width="4" customWidth="1"/>
    <col min="13849" max="13850" width="2.6640625" customWidth="1"/>
    <col min="13851" max="13851" width="4.6640625" customWidth="1"/>
    <col min="13852" max="13852" width="20.109375" customWidth="1"/>
    <col min="13853" max="13853" width="3.6640625" customWidth="1"/>
    <col min="13854" max="13854" width="2.6640625" customWidth="1"/>
    <col min="13855" max="13855" width="2.88671875" customWidth="1"/>
    <col min="13856" max="13856" width="18.109375" customWidth="1"/>
    <col min="13857" max="13857" width="3.6640625" customWidth="1"/>
    <col min="13858" max="13858" width="2.6640625" customWidth="1"/>
    <col min="13859" max="13859" width="3.5546875" customWidth="1"/>
    <col min="13860" max="13860" width="23.6640625" customWidth="1"/>
    <col min="13861" max="13861" width="21.33203125" customWidth="1"/>
    <col min="14081" max="14081" width="8.33203125" customWidth="1"/>
    <col min="14082" max="14082" width="10.33203125" customWidth="1"/>
    <col min="14083" max="14083" width="16.44140625" customWidth="1"/>
    <col min="14084" max="14088" width="3.6640625" customWidth="1"/>
    <col min="14089" max="14090" width="2.6640625" customWidth="1"/>
    <col min="14091" max="14091" width="4" customWidth="1"/>
    <col min="14092" max="14092" width="12.6640625" customWidth="1"/>
    <col min="14093" max="14096" width="3.6640625" customWidth="1"/>
    <col min="14097" max="14097" width="2.6640625" customWidth="1"/>
    <col min="14098" max="14098" width="3.33203125" customWidth="1"/>
    <col min="14099" max="14099" width="4" customWidth="1"/>
    <col min="14100" max="14100" width="12.6640625" customWidth="1"/>
    <col min="14101" max="14104" width="4" customWidth="1"/>
    <col min="14105" max="14106" width="2.6640625" customWidth="1"/>
    <col min="14107" max="14107" width="4.6640625" customWidth="1"/>
    <col min="14108" max="14108" width="20.109375" customWidth="1"/>
    <col min="14109" max="14109" width="3.6640625" customWidth="1"/>
    <col min="14110" max="14110" width="2.6640625" customWidth="1"/>
    <col min="14111" max="14111" width="2.88671875" customWidth="1"/>
    <col min="14112" max="14112" width="18.109375" customWidth="1"/>
    <col min="14113" max="14113" width="3.6640625" customWidth="1"/>
    <col min="14114" max="14114" width="2.6640625" customWidth="1"/>
    <col min="14115" max="14115" width="3.5546875" customWidth="1"/>
    <col min="14116" max="14116" width="23.6640625" customWidth="1"/>
    <col min="14117" max="14117" width="21.33203125" customWidth="1"/>
    <col min="14337" max="14337" width="8.33203125" customWidth="1"/>
    <col min="14338" max="14338" width="10.33203125" customWidth="1"/>
    <col min="14339" max="14339" width="16.44140625" customWidth="1"/>
    <col min="14340" max="14344" width="3.6640625" customWidth="1"/>
    <col min="14345" max="14346" width="2.6640625" customWidth="1"/>
    <col min="14347" max="14347" width="4" customWidth="1"/>
    <col min="14348" max="14348" width="12.6640625" customWidth="1"/>
    <col min="14349" max="14352" width="3.6640625" customWidth="1"/>
    <col min="14353" max="14353" width="2.6640625" customWidth="1"/>
    <col min="14354" max="14354" width="3.33203125" customWidth="1"/>
    <col min="14355" max="14355" width="4" customWidth="1"/>
    <col min="14356" max="14356" width="12.6640625" customWidth="1"/>
    <col min="14357" max="14360" width="4" customWidth="1"/>
    <col min="14361" max="14362" width="2.6640625" customWidth="1"/>
    <col min="14363" max="14363" width="4.6640625" customWidth="1"/>
    <col min="14364" max="14364" width="20.109375" customWidth="1"/>
    <col min="14365" max="14365" width="3.6640625" customWidth="1"/>
    <col min="14366" max="14366" width="2.6640625" customWidth="1"/>
    <col min="14367" max="14367" width="2.88671875" customWidth="1"/>
    <col min="14368" max="14368" width="18.109375" customWidth="1"/>
    <col min="14369" max="14369" width="3.6640625" customWidth="1"/>
    <col min="14370" max="14370" width="2.6640625" customWidth="1"/>
    <col min="14371" max="14371" width="3.5546875" customWidth="1"/>
    <col min="14372" max="14372" width="23.6640625" customWidth="1"/>
    <col min="14373" max="14373" width="21.33203125" customWidth="1"/>
    <col min="14593" max="14593" width="8.33203125" customWidth="1"/>
    <col min="14594" max="14594" width="10.33203125" customWidth="1"/>
    <col min="14595" max="14595" width="16.44140625" customWidth="1"/>
    <col min="14596" max="14600" width="3.6640625" customWidth="1"/>
    <col min="14601" max="14602" width="2.6640625" customWidth="1"/>
    <col min="14603" max="14603" width="4" customWidth="1"/>
    <col min="14604" max="14604" width="12.6640625" customWidth="1"/>
    <col min="14605" max="14608" width="3.6640625" customWidth="1"/>
    <col min="14609" max="14609" width="2.6640625" customWidth="1"/>
    <col min="14610" max="14610" width="3.33203125" customWidth="1"/>
    <col min="14611" max="14611" width="4" customWidth="1"/>
    <col min="14612" max="14612" width="12.6640625" customWidth="1"/>
    <col min="14613" max="14616" width="4" customWidth="1"/>
    <col min="14617" max="14618" width="2.6640625" customWidth="1"/>
    <col min="14619" max="14619" width="4.6640625" customWidth="1"/>
    <col min="14620" max="14620" width="20.109375" customWidth="1"/>
    <col min="14621" max="14621" width="3.6640625" customWidth="1"/>
    <col min="14622" max="14622" width="2.6640625" customWidth="1"/>
    <col min="14623" max="14623" width="2.88671875" customWidth="1"/>
    <col min="14624" max="14624" width="18.109375" customWidth="1"/>
    <col min="14625" max="14625" width="3.6640625" customWidth="1"/>
    <col min="14626" max="14626" width="2.6640625" customWidth="1"/>
    <col min="14627" max="14627" width="3.5546875" customWidth="1"/>
    <col min="14628" max="14628" width="23.6640625" customWidth="1"/>
    <col min="14629" max="14629" width="21.33203125" customWidth="1"/>
    <col min="14849" max="14849" width="8.33203125" customWidth="1"/>
    <col min="14850" max="14850" width="10.33203125" customWidth="1"/>
    <col min="14851" max="14851" width="16.44140625" customWidth="1"/>
    <col min="14852" max="14856" width="3.6640625" customWidth="1"/>
    <col min="14857" max="14858" width="2.6640625" customWidth="1"/>
    <col min="14859" max="14859" width="4" customWidth="1"/>
    <col min="14860" max="14860" width="12.6640625" customWidth="1"/>
    <col min="14861" max="14864" width="3.6640625" customWidth="1"/>
    <col min="14865" max="14865" width="2.6640625" customWidth="1"/>
    <col min="14866" max="14866" width="3.33203125" customWidth="1"/>
    <col min="14867" max="14867" width="4" customWidth="1"/>
    <col min="14868" max="14868" width="12.6640625" customWidth="1"/>
    <col min="14869" max="14872" width="4" customWidth="1"/>
    <col min="14873" max="14874" width="2.6640625" customWidth="1"/>
    <col min="14875" max="14875" width="4.6640625" customWidth="1"/>
    <col min="14876" max="14876" width="20.109375" customWidth="1"/>
    <col min="14877" max="14877" width="3.6640625" customWidth="1"/>
    <col min="14878" max="14878" width="2.6640625" customWidth="1"/>
    <col min="14879" max="14879" width="2.88671875" customWidth="1"/>
    <col min="14880" max="14880" width="18.109375" customWidth="1"/>
    <col min="14881" max="14881" width="3.6640625" customWidth="1"/>
    <col min="14882" max="14882" width="2.6640625" customWidth="1"/>
    <col min="14883" max="14883" width="3.5546875" customWidth="1"/>
    <col min="14884" max="14884" width="23.6640625" customWidth="1"/>
    <col min="14885" max="14885" width="21.33203125" customWidth="1"/>
    <col min="15105" max="15105" width="8.33203125" customWidth="1"/>
    <col min="15106" max="15106" width="10.33203125" customWidth="1"/>
    <col min="15107" max="15107" width="16.44140625" customWidth="1"/>
    <col min="15108" max="15112" width="3.6640625" customWidth="1"/>
    <col min="15113" max="15114" width="2.6640625" customWidth="1"/>
    <col min="15115" max="15115" width="4" customWidth="1"/>
    <col min="15116" max="15116" width="12.6640625" customWidth="1"/>
    <col min="15117" max="15120" width="3.6640625" customWidth="1"/>
    <col min="15121" max="15121" width="2.6640625" customWidth="1"/>
    <col min="15122" max="15122" width="3.33203125" customWidth="1"/>
    <col min="15123" max="15123" width="4" customWidth="1"/>
    <col min="15124" max="15124" width="12.6640625" customWidth="1"/>
    <col min="15125" max="15128" width="4" customWidth="1"/>
    <col min="15129" max="15130" width="2.6640625" customWidth="1"/>
    <col min="15131" max="15131" width="4.6640625" customWidth="1"/>
    <col min="15132" max="15132" width="20.109375" customWidth="1"/>
    <col min="15133" max="15133" width="3.6640625" customWidth="1"/>
    <col min="15134" max="15134" width="2.6640625" customWidth="1"/>
    <col min="15135" max="15135" width="2.88671875" customWidth="1"/>
    <col min="15136" max="15136" width="18.109375" customWidth="1"/>
    <col min="15137" max="15137" width="3.6640625" customWidth="1"/>
    <col min="15138" max="15138" width="2.6640625" customWidth="1"/>
    <col min="15139" max="15139" width="3.5546875" customWidth="1"/>
    <col min="15140" max="15140" width="23.6640625" customWidth="1"/>
    <col min="15141" max="15141" width="21.33203125" customWidth="1"/>
    <col min="15361" max="15361" width="8.33203125" customWidth="1"/>
    <col min="15362" max="15362" width="10.33203125" customWidth="1"/>
    <col min="15363" max="15363" width="16.44140625" customWidth="1"/>
    <col min="15364" max="15368" width="3.6640625" customWidth="1"/>
    <col min="15369" max="15370" width="2.6640625" customWidth="1"/>
    <col min="15371" max="15371" width="4" customWidth="1"/>
    <col min="15372" max="15372" width="12.6640625" customWidth="1"/>
    <col min="15373" max="15376" width="3.6640625" customWidth="1"/>
    <col min="15377" max="15377" width="2.6640625" customWidth="1"/>
    <col min="15378" max="15378" width="3.33203125" customWidth="1"/>
    <col min="15379" max="15379" width="4" customWidth="1"/>
    <col min="15380" max="15380" width="12.6640625" customWidth="1"/>
    <col min="15381" max="15384" width="4" customWidth="1"/>
    <col min="15385" max="15386" width="2.6640625" customWidth="1"/>
    <col min="15387" max="15387" width="4.6640625" customWidth="1"/>
    <col min="15388" max="15388" width="20.109375" customWidth="1"/>
    <col min="15389" max="15389" width="3.6640625" customWidth="1"/>
    <col min="15390" max="15390" width="2.6640625" customWidth="1"/>
    <col min="15391" max="15391" width="2.88671875" customWidth="1"/>
    <col min="15392" max="15392" width="18.109375" customWidth="1"/>
    <col min="15393" max="15393" width="3.6640625" customWidth="1"/>
    <col min="15394" max="15394" width="2.6640625" customWidth="1"/>
    <col min="15395" max="15395" width="3.5546875" customWidth="1"/>
    <col min="15396" max="15396" width="23.6640625" customWidth="1"/>
    <col min="15397" max="15397" width="21.33203125" customWidth="1"/>
    <col min="15617" max="15617" width="8.33203125" customWidth="1"/>
    <col min="15618" max="15618" width="10.33203125" customWidth="1"/>
    <col min="15619" max="15619" width="16.44140625" customWidth="1"/>
    <col min="15620" max="15624" width="3.6640625" customWidth="1"/>
    <col min="15625" max="15626" width="2.6640625" customWidth="1"/>
    <col min="15627" max="15627" width="4" customWidth="1"/>
    <col min="15628" max="15628" width="12.6640625" customWidth="1"/>
    <col min="15629" max="15632" width="3.6640625" customWidth="1"/>
    <col min="15633" max="15633" width="2.6640625" customWidth="1"/>
    <col min="15634" max="15634" width="3.33203125" customWidth="1"/>
    <col min="15635" max="15635" width="4" customWidth="1"/>
    <col min="15636" max="15636" width="12.6640625" customWidth="1"/>
    <col min="15637" max="15640" width="4" customWidth="1"/>
    <col min="15641" max="15642" width="2.6640625" customWidth="1"/>
    <col min="15643" max="15643" width="4.6640625" customWidth="1"/>
    <col min="15644" max="15644" width="20.109375" customWidth="1"/>
    <col min="15645" max="15645" width="3.6640625" customWidth="1"/>
    <col min="15646" max="15646" width="2.6640625" customWidth="1"/>
    <col min="15647" max="15647" width="2.88671875" customWidth="1"/>
    <col min="15648" max="15648" width="18.109375" customWidth="1"/>
    <col min="15649" max="15649" width="3.6640625" customWidth="1"/>
    <col min="15650" max="15650" width="2.6640625" customWidth="1"/>
    <col min="15651" max="15651" width="3.5546875" customWidth="1"/>
    <col min="15652" max="15652" width="23.6640625" customWidth="1"/>
    <col min="15653" max="15653" width="21.33203125" customWidth="1"/>
    <col min="15873" max="15873" width="8.33203125" customWidth="1"/>
    <col min="15874" max="15874" width="10.33203125" customWidth="1"/>
    <col min="15875" max="15875" width="16.44140625" customWidth="1"/>
    <col min="15876" max="15880" width="3.6640625" customWidth="1"/>
    <col min="15881" max="15882" width="2.6640625" customWidth="1"/>
    <col min="15883" max="15883" width="4" customWidth="1"/>
    <col min="15884" max="15884" width="12.6640625" customWidth="1"/>
    <col min="15885" max="15888" width="3.6640625" customWidth="1"/>
    <col min="15889" max="15889" width="2.6640625" customWidth="1"/>
    <col min="15890" max="15890" width="3.33203125" customWidth="1"/>
    <col min="15891" max="15891" width="4" customWidth="1"/>
    <col min="15892" max="15892" width="12.6640625" customWidth="1"/>
    <col min="15893" max="15896" width="4" customWidth="1"/>
    <col min="15897" max="15898" width="2.6640625" customWidth="1"/>
    <col min="15899" max="15899" width="4.6640625" customWidth="1"/>
    <col min="15900" max="15900" width="20.109375" customWidth="1"/>
    <col min="15901" max="15901" width="3.6640625" customWidth="1"/>
    <col min="15902" max="15902" width="2.6640625" customWidth="1"/>
    <col min="15903" max="15903" width="2.88671875" customWidth="1"/>
    <col min="15904" max="15904" width="18.109375" customWidth="1"/>
    <col min="15905" max="15905" width="3.6640625" customWidth="1"/>
    <col min="15906" max="15906" width="2.6640625" customWidth="1"/>
    <col min="15907" max="15907" width="3.5546875" customWidth="1"/>
    <col min="15908" max="15908" width="23.6640625" customWidth="1"/>
    <col min="15909" max="15909" width="21.33203125" customWidth="1"/>
    <col min="16129" max="16129" width="8.33203125" customWidth="1"/>
    <col min="16130" max="16130" width="10.33203125" customWidth="1"/>
    <col min="16131" max="16131" width="16.44140625" customWidth="1"/>
    <col min="16132" max="16136" width="3.6640625" customWidth="1"/>
    <col min="16137" max="16138" width="2.6640625" customWidth="1"/>
    <col min="16139" max="16139" width="4" customWidth="1"/>
    <col min="16140" max="16140" width="12.6640625" customWidth="1"/>
    <col min="16141" max="16144" width="3.6640625" customWidth="1"/>
    <col min="16145" max="16145" width="2.6640625" customWidth="1"/>
    <col min="16146" max="16146" width="3.33203125" customWidth="1"/>
    <col min="16147" max="16147" width="4" customWidth="1"/>
    <col min="16148" max="16148" width="12.6640625" customWidth="1"/>
    <col min="16149" max="16152" width="4" customWidth="1"/>
    <col min="16153" max="16154" width="2.6640625" customWidth="1"/>
    <col min="16155" max="16155" width="4.6640625" customWidth="1"/>
    <col min="16156" max="16156" width="20.109375" customWidth="1"/>
    <col min="16157" max="16157" width="3.6640625" customWidth="1"/>
    <col min="16158" max="16158" width="2.6640625" customWidth="1"/>
    <col min="16159" max="16159" width="2.88671875" customWidth="1"/>
    <col min="16160" max="16160" width="18.109375" customWidth="1"/>
    <col min="16161" max="16161" width="3.6640625" customWidth="1"/>
    <col min="16162" max="16162" width="2.6640625" customWidth="1"/>
    <col min="16163" max="16163" width="3.5546875" customWidth="1"/>
    <col min="16164" max="16164" width="23.6640625" customWidth="1"/>
    <col min="16165" max="16165" width="21.33203125" customWidth="1"/>
  </cols>
  <sheetData>
    <row r="1" spans="1:36" ht="18" customHeight="1" x14ac:dyDescent="0.3">
      <c r="A1" s="52"/>
      <c r="B1" s="21" t="s">
        <v>3</v>
      </c>
      <c r="C1" s="74" t="s">
        <v>67</v>
      </c>
      <c r="D1" s="75"/>
      <c r="E1" s="75"/>
      <c r="F1" s="75"/>
      <c r="G1" s="75"/>
      <c r="H1" s="75"/>
      <c r="I1" s="75"/>
      <c r="J1" s="75"/>
      <c r="K1" s="149"/>
      <c r="L1" s="75"/>
      <c r="M1" s="75"/>
      <c r="N1" s="75"/>
      <c r="O1" s="75"/>
      <c r="P1" s="75"/>
      <c r="Q1" s="75"/>
      <c r="R1" s="75"/>
      <c r="S1" s="153"/>
      <c r="T1" s="127"/>
      <c r="U1" s="17"/>
      <c r="V1" s="17"/>
      <c r="W1" s="17"/>
      <c r="X1" s="17"/>
      <c r="Y1" s="17"/>
      <c r="Z1" s="17"/>
      <c r="AA1" s="52"/>
      <c r="AB1" s="186"/>
      <c r="AC1" s="17"/>
      <c r="AD1" s="17"/>
      <c r="AE1" s="187"/>
      <c r="AF1" s="186"/>
    </row>
    <row r="2" spans="1:36" ht="18" customHeight="1" x14ac:dyDescent="0.3">
      <c r="A2" s="179" t="s">
        <v>14</v>
      </c>
      <c r="B2" s="21" t="s">
        <v>15</v>
      </c>
      <c r="C2" s="143"/>
      <c r="D2" s="183"/>
      <c r="E2" s="183"/>
      <c r="F2" s="183"/>
      <c r="G2" s="183"/>
      <c r="H2" s="25" t="s">
        <v>17</v>
      </c>
      <c r="I2" s="22" t="s">
        <v>16</v>
      </c>
      <c r="L2" s="143"/>
      <c r="M2" s="59"/>
      <c r="N2" s="22"/>
      <c r="O2" s="22"/>
      <c r="P2" s="22"/>
      <c r="Q2" s="22"/>
      <c r="R2" s="22"/>
      <c r="T2" s="143"/>
      <c r="AB2" s="143"/>
      <c r="AE2" s="148"/>
      <c r="AF2" s="63"/>
      <c r="AJ2" s="63"/>
    </row>
    <row r="3" spans="1:36" ht="18" customHeight="1" thickBot="1" x14ac:dyDescent="0.35">
      <c r="A3" s="180">
        <v>1</v>
      </c>
      <c r="B3" s="23"/>
      <c r="C3" s="123"/>
      <c r="D3" s="96"/>
      <c r="E3" s="117"/>
      <c r="F3" s="86"/>
      <c r="G3" s="87"/>
      <c r="H3" s="128"/>
      <c r="I3" s="113"/>
      <c r="J3" s="20"/>
      <c r="L3" s="16"/>
      <c r="M3" s="16"/>
      <c r="N3" s="16"/>
      <c r="O3" s="16"/>
      <c r="P3" s="25" t="s">
        <v>17</v>
      </c>
      <c r="Q3" s="22" t="s">
        <v>16</v>
      </c>
      <c r="R3" s="16"/>
      <c r="T3" s="22"/>
      <c r="AB3" s="26" t="s">
        <v>18</v>
      </c>
      <c r="AE3" s="148"/>
      <c r="AF3" s="27" t="s">
        <v>19</v>
      </c>
      <c r="AJ3" s="30" t="s">
        <v>21</v>
      </c>
    </row>
    <row r="4" spans="1:36" ht="18" customHeight="1" x14ac:dyDescent="0.3">
      <c r="A4" s="180">
        <v>1</v>
      </c>
      <c r="B4" s="23"/>
      <c r="C4" s="124"/>
      <c r="D4" s="97"/>
      <c r="E4" s="88"/>
      <c r="F4" s="118"/>
      <c r="G4" s="89"/>
      <c r="H4" s="128"/>
      <c r="I4" s="113"/>
      <c r="J4" s="28"/>
      <c r="K4" s="145" t="s">
        <v>20</v>
      </c>
      <c r="L4" s="170"/>
      <c r="M4" s="177"/>
      <c r="N4" s="135"/>
      <c r="O4" s="175"/>
      <c r="P4" s="134"/>
      <c r="Q4" s="29"/>
      <c r="R4" s="16"/>
      <c r="T4" s="84"/>
      <c r="AB4" s="84"/>
      <c r="AC4" s="26"/>
      <c r="AD4" s="26"/>
      <c r="AE4" s="148"/>
      <c r="AF4" s="27"/>
      <c r="AG4" s="27"/>
      <c r="AH4" s="27"/>
      <c r="AI4" s="27"/>
      <c r="AJ4" s="30"/>
    </row>
    <row r="5" spans="1:36" ht="18" customHeight="1" x14ac:dyDescent="0.3">
      <c r="A5" s="180">
        <v>1</v>
      </c>
      <c r="B5" s="23"/>
      <c r="C5" s="125"/>
      <c r="D5" s="98"/>
      <c r="E5" s="90"/>
      <c r="F5" s="88"/>
      <c r="G5" s="119"/>
      <c r="H5" s="128"/>
      <c r="I5" s="113"/>
      <c r="J5" s="31" t="s">
        <v>12</v>
      </c>
      <c r="K5" s="146" t="s">
        <v>22</v>
      </c>
      <c r="L5" s="173"/>
      <c r="M5" s="137"/>
      <c r="N5" s="178"/>
      <c r="O5" s="136"/>
      <c r="P5" s="134"/>
      <c r="Q5" s="29"/>
      <c r="R5" s="20"/>
      <c r="T5" s="32"/>
      <c r="AB5" s="32"/>
      <c r="AE5" s="148"/>
      <c r="AF5" s="32"/>
    </row>
    <row r="6" spans="1:36" ht="18" customHeight="1" thickBot="1" x14ac:dyDescent="0.35">
      <c r="A6" s="180">
        <v>1</v>
      </c>
      <c r="B6" s="23"/>
      <c r="C6" s="126"/>
      <c r="D6" s="99"/>
      <c r="E6" s="91"/>
      <c r="F6" s="90"/>
      <c r="G6" s="92"/>
      <c r="H6" s="128"/>
      <c r="I6" s="113"/>
      <c r="J6" s="33"/>
      <c r="K6" s="146" t="s">
        <v>23</v>
      </c>
      <c r="L6" s="140"/>
      <c r="M6" s="169"/>
      <c r="N6" s="171"/>
      <c r="O6" s="168"/>
      <c r="P6" s="134"/>
      <c r="Q6" s="29"/>
      <c r="R6" s="16"/>
      <c r="X6" s="25" t="s">
        <v>17</v>
      </c>
      <c r="Y6" s="22" t="s">
        <v>16</v>
      </c>
      <c r="AB6" s="34"/>
      <c r="AE6" s="148"/>
      <c r="AG6" s="25" t="s">
        <v>17</v>
      </c>
      <c r="AH6" s="22" t="s">
        <v>16</v>
      </c>
      <c r="AI6" s="35">
        <v>1</v>
      </c>
      <c r="AJ6" s="140"/>
    </row>
    <row r="7" spans="1:36" ht="18" customHeight="1" thickBot="1" x14ac:dyDescent="0.35">
      <c r="A7" s="180">
        <v>1</v>
      </c>
      <c r="B7" s="23"/>
      <c r="C7" s="161"/>
      <c r="D7" s="120"/>
      <c r="E7" s="93"/>
      <c r="F7" s="94"/>
      <c r="G7" s="95"/>
      <c r="H7" s="128"/>
      <c r="I7" s="113"/>
      <c r="J7" s="37"/>
      <c r="K7" s="147" t="s">
        <v>24</v>
      </c>
      <c r="L7" s="176"/>
      <c r="M7" s="138"/>
      <c r="N7" s="174"/>
      <c r="O7" s="172"/>
      <c r="P7" s="134"/>
      <c r="Q7" s="45"/>
      <c r="R7" s="72"/>
      <c r="S7" s="145" t="s">
        <v>25</v>
      </c>
      <c r="T7" s="170"/>
      <c r="U7" s="177"/>
      <c r="V7" s="135"/>
      <c r="W7" s="175"/>
      <c r="X7" s="73"/>
      <c r="Y7" s="29"/>
      <c r="AE7" s="157" t="s">
        <v>26</v>
      </c>
      <c r="AF7" s="140"/>
      <c r="AG7" s="39"/>
      <c r="AH7" s="29"/>
      <c r="AI7" s="150"/>
    </row>
    <row r="8" spans="1:36" ht="18" customHeight="1" thickBot="1" x14ac:dyDescent="0.35">
      <c r="A8" s="181"/>
      <c r="B8" s="21"/>
      <c r="H8" s="129"/>
      <c r="M8" s="68"/>
      <c r="N8" s="68"/>
      <c r="O8" s="68"/>
      <c r="P8" s="40"/>
      <c r="R8" s="41" t="s">
        <v>27</v>
      </c>
      <c r="S8" s="146" t="s">
        <v>28</v>
      </c>
      <c r="T8" s="173"/>
      <c r="U8" s="137"/>
      <c r="V8" s="178"/>
      <c r="W8" s="136"/>
      <c r="X8" s="73"/>
      <c r="Y8" s="29"/>
      <c r="AC8" s="25" t="s">
        <v>17</v>
      </c>
      <c r="AD8" s="22" t="s">
        <v>16</v>
      </c>
      <c r="AE8" s="158" t="s">
        <v>29</v>
      </c>
      <c r="AF8" s="141"/>
      <c r="AG8" s="39"/>
      <c r="AH8" s="29"/>
      <c r="AI8" s="150"/>
    </row>
    <row r="9" spans="1:36" ht="18" customHeight="1" thickBot="1" x14ac:dyDescent="0.35">
      <c r="A9" s="180">
        <v>2</v>
      </c>
      <c r="B9" s="23"/>
      <c r="C9" s="100"/>
      <c r="D9" s="103"/>
      <c r="E9" s="117"/>
      <c r="F9" s="86"/>
      <c r="G9" s="87"/>
      <c r="H9" s="128"/>
      <c r="I9" s="113"/>
      <c r="J9" s="24"/>
      <c r="K9" s="150"/>
      <c r="M9" s="69"/>
      <c r="N9" s="69"/>
      <c r="O9" s="69"/>
      <c r="P9" s="42"/>
      <c r="Q9" s="16"/>
      <c r="R9" s="43"/>
      <c r="S9" s="146" t="s">
        <v>30</v>
      </c>
      <c r="T9" s="140"/>
      <c r="U9" s="169"/>
      <c r="V9" s="171"/>
      <c r="W9" s="168"/>
      <c r="X9" s="73"/>
      <c r="Y9" s="29"/>
      <c r="Z9" s="184" t="s">
        <v>31</v>
      </c>
      <c r="AA9" s="44" t="s">
        <v>32</v>
      </c>
      <c r="AB9" s="142"/>
      <c r="AC9" s="39"/>
      <c r="AD9" s="29"/>
      <c r="AE9" s="148"/>
      <c r="AI9" s="35">
        <v>2</v>
      </c>
      <c r="AJ9" s="141"/>
    </row>
    <row r="10" spans="1:36" ht="18" customHeight="1" thickBot="1" x14ac:dyDescent="0.35">
      <c r="A10" s="180">
        <v>2</v>
      </c>
      <c r="B10" s="23"/>
      <c r="C10" s="101"/>
      <c r="D10" s="104"/>
      <c r="E10" s="88"/>
      <c r="F10" s="118"/>
      <c r="G10" s="89"/>
      <c r="H10" s="128"/>
      <c r="I10" s="113"/>
      <c r="J10" s="38"/>
      <c r="K10" s="145" t="s">
        <v>33</v>
      </c>
      <c r="L10" s="170"/>
      <c r="M10" s="177"/>
      <c r="N10" s="135"/>
      <c r="O10" s="175"/>
      <c r="P10" s="134"/>
      <c r="Q10" s="45"/>
      <c r="R10" s="46"/>
      <c r="S10" s="147" t="s">
        <v>34</v>
      </c>
      <c r="T10" s="176"/>
      <c r="U10" s="138"/>
      <c r="V10" s="174"/>
      <c r="W10" s="172"/>
      <c r="X10" s="73"/>
      <c r="Y10" s="45"/>
      <c r="Z10" s="185"/>
      <c r="AA10" s="47" t="s">
        <v>49</v>
      </c>
      <c r="AB10" s="173"/>
      <c r="AC10" s="39"/>
      <c r="AD10" s="29"/>
      <c r="AE10" s="156"/>
    </row>
    <row r="11" spans="1:36" ht="18" customHeight="1" thickBot="1" x14ac:dyDescent="0.35">
      <c r="A11" s="180">
        <v>2</v>
      </c>
      <c r="B11" s="23"/>
      <c r="C11" s="102"/>
      <c r="D11" s="105"/>
      <c r="E11" s="90"/>
      <c r="F11" s="88"/>
      <c r="G11" s="119"/>
      <c r="H11" s="128"/>
      <c r="I11" s="113"/>
      <c r="J11" s="48" t="s">
        <v>7</v>
      </c>
      <c r="K11" s="146" t="s">
        <v>36</v>
      </c>
      <c r="L11" s="108"/>
      <c r="M11" s="137"/>
      <c r="N11" s="178"/>
      <c r="O11" s="136"/>
      <c r="P11" s="134"/>
      <c r="Q11" s="29"/>
      <c r="X11" s="40"/>
      <c r="AE11" s="148"/>
    </row>
    <row r="12" spans="1:36" ht="18" customHeight="1" thickBot="1" x14ac:dyDescent="0.35">
      <c r="A12" s="180">
        <v>2</v>
      </c>
      <c r="B12" s="23"/>
      <c r="C12" s="115"/>
      <c r="D12" s="106"/>
      <c r="E12" s="91"/>
      <c r="F12" s="90"/>
      <c r="G12" s="92"/>
      <c r="H12" s="128"/>
      <c r="I12" s="113"/>
      <c r="J12" s="43"/>
      <c r="K12" s="146" t="s">
        <v>37</v>
      </c>
      <c r="L12" s="140"/>
      <c r="M12" s="169"/>
      <c r="N12" s="171"/>
      <c r="O12" s="168"/>
      <c r="P12" s="134"/>
      <c r="Q12" s="71"/>
      <c r="R12" s="16"/>
      <c r="X12" s="40"/>
      <c r="AE12" s="148"/>
      <c r="AG12" s="25"/>
      <c r="AH12" s="22"/>
      <c r="AI12" s="35">
        <v>3</v>
      </c>
      <c r="AJ12" s="139"/>
    </row>
    <row r="13" spans="1:36" ht="18" customHeight="1" thickBot="1" x14ac:dyDescent="0.35">
      <c r="A13" s="180">
        <v>2</v>
      </c>
      <c r="B13" s="23"/>
      <c r="C13" s="111"/>
      <c r="D13" s="121"/>
      <c r="E13" s="93"/>
      <c r="F13" s="94"/>
      <c r="G13" s="95"/>
      <c r="H13" s="128"/>
      <c r="I13" s="113"/>
      <c r="J13" s="46"/>
      <c r="K13" s="147" t="s">
        <v>38</v>
      </c>
      <c r="L13" s="176"/>
      <c r="M13" s="138"/>
      <c r="N13" s="174"/>
      <c r="O13" s="172"/>
      <c r="P13" s="134"/>
      <c r="Q13" s="29"/>
      <c r="R13" s="38"/>
      <c r="S13" s="145" t="s">
        <v>39</v>
      </c>
      <c r="T13" s="170"/>
      <c r="U13" s="177"/>
      <c r="V13" s="135"/>
      <c r="W13" s="175"/>
      <c r="X13" s="73"/>
      <c r="Y13" s="29"/>
      <c r="Z13" s="67"/>
      <c r="AA13" s="154"/>
      <c r="AE13" s="159" t="s">
        <v>40</v>
      </c>
      <c r="AF13" s="139"/>
      <c r="AG13" s="49"/>
      <c r="AH13" s="29"/>
    </row>
    <row r="14" spans="1:36" ht="18" customHeight="1" thickBot="1" x14ac:dyDescent="0.35">
      <c r="A14" s="182"/>
      <c r="B14" s="50"/>
      <c r="H14" s="51"/>
      <c r="M14" s="69"/>
      <c r="N14" s="68"/>
      <c r="O14" s="68"/>
      <c r="P14" s="40"/>
      <c r="R14" s="48" t="s">
        <v>41</v>
      </c>
      <c r="S14" s="146" t="s">
        <v>42</v>
      </c>
      <c r="T14" s="173"/>
      <c r="U14" s="137"/>
      <c r="V14" s="178"/>
      <c r="W14" s="136"/>
      <c r="X14" s="73"/>
      <c r="Y14" s="29"/>
      <c r="Z14" s="67"/>
      <c r="AA14" s="154"/>
      <c r="AC14" s="25"/>
      <c r="AD14" s="22"/>
      <c r="AE14" s="160" t="s">
        <v>43</v>
      </c>
      <c r="AF14" s="173"/>
      <c r="AG14" s="49"/>
      <c r="AH14" s="29"/>
    </row>
    <row r="15" spans="1:36" ht="18" customHeight="1" thickBot="1" x14ac:dyDescent="0.35">
      <c r="A15" s="180">
        <v>3</v>
      </c>
      <c r="B15" s="23"/>
      <c r="C15" s="107"/>
      <c r="D15" s="103"/>
      <c r="E15" s="117"/>
      <c r="F15" s="86"/>
      <c r="G15" s="87"/>
      <c r="H15" s="128"/>
      <c r="I15" s="113"/>
      <c r="M15" s="69"/>
      <c r="N15" s="68"/>
      <c r="O15" s="68"/>
      <c r="P15" s="40"/>
      <c r="R15" s="43"/>
      <c r="S15" s="146" t="s">
        <v>44</v>
      </c>
      <c r="T15" s="140"/>
      <c r="U15" s="169"/>
      <c r="V15" s="171"/>
      <c r="W15" s="168"/>
      <c r="X15" s="73"/>
      <c r="Y15" s="29"/>
      <c r="Z15" s="184" t="s">
        <v>45</v>
      </c>
      <c r="AA15" s="44" t="s">
        <v>46</v>
      </c>
      <c r="AB15" s="140"/>
      <c r="AC15" s="49"/>
      <c r="AD15" s="29"/>
      <c r="AE15" s="148"/>
      <c r="AI15" s="35">
        <v>4</v>
      </c>
      <c r="AJ15" s="173"/>
    </row>
    <row r="16" spans="1:36" ht="18" customHeight="1" thickBot="1" x14ac:dyDescent="0.35">
      <c r="A16" s="180">
        <v>3</v>
      </c>
      <c r="B16" s="23"/>
      <c r="C16" s="108"/>
      <c r="D16" s="104"/>
      <c r="E16" s="88"/>
      <c r="F16" s="118"/>
      <c r="G16" s="89"/>
      <c r="H16" s="128"/>
      <c r="I16" s="113"/>
      <c r="J16" s="38"/>
      <c r="K16" s="145" t="s">
        <v>47</v>
      </c>
      <c r="L16" s="170"/>
      <c r="M16" s="177"/>
      <c r="N16" s="135"/>
      <c r="O16" s="175"/>
      <c r="P16" s="134"/>
      <c r="Q16" s="29"/>
      <c r="R16" s="46"/>
      <c r="S16" s="147" t="s">
        <v>48</v>
      </c>
      <c r="T16" s="176"/>
      <c r="U16" s="138"/>
      <c r="V16" s="174"/>
      <c r="W16" s="172"/>
      <c r="X16" s="73"/>
      <c r="Y16" s="45"/>
      <c r="Z16" s="185"/>
      <c r="AA16" s="47" t="s">
        <v>35</v>
      </c>
      <c r="AB16" s="176"/>
      <c r="AC16" s="49"/>
      <c r="AD16" s="29"/>
      <c r="AE16" s="148"/>
    </row>
    <row r="17" spans="1:35" ht="18" customHeight="1" x14ac:dyDescent="0.3">
      <c r="A17" s="180">
        <v>3</v>
      </c>
      <c r="B17" s="23"/>
      <c r="C17" s="109"/>
      <c r="D17" s="105"/>
      <c r="E17" s="90"/>
      <c r="F17" s="88"/>
      <c r="G17" s="119"/>
      <c r="H17" s="128"/>
      <c r="I17" s="113"/>
      <c r="J17" s="48" t="s">
        <v>8</v>
      </c>
      <c r="K17" s="146" t="s">
        <v>50</v>
      </c>
      <c r="L17" s="173"/>
      <c r="M17" s="137"/>
      <c r="N17" s="178"/>
      <c r="O17" s="136"/>
      <c r="P17" s="134"/>
      <c r="Q17" s="29"/>
      <c r="R17" s="60"/>
      <c r="AE17" s="148"/>
      <c r="AI17"/>
    </row>
    <row r="18" spans="1:35" ht="18" customHeight="1" x14ac:dyDescent="0.3">
      <c r="A18" s="180">
        <v>3</v>
      </c>
      <c r="B18" s="23"/>
      <c r="C18" s="116"/>
      <c r="D18" s="106"/>
      <c r="E18" s="91"/>
      <c r="F18" s="90"/>
      <c r="G18" s="92"/>
      <c r="H18" s="128"/>
      <c r="I18" s="113"/>
      <c r="J18" s="43"/>
      <c r="K18" s="146" t="s">
        <v>51</v>
      </c>
      <c r="L18" s="140"/>
      <c r="M18" s="169"/>
      <c r="N18" s="171"/>
      <c r="O18" s="168"/>
      <c r="P18" s="134"/>
      <c r="Q18" s="29"/>
      <c r="AE18" s="148"/>
      <c r="AI18"/>
    </row>
    <row r="19" spans="1:35" ht="18" customHeight="1" thickBot="1" x14ac:dyDescent="0.35">
      <c r="A19" s="180">
        <v>3</v>
      </c>
      <c r="B19" s="23"/>
      <c r="C19" s="110"/>
      <c r="D19" s="121"/>
      <c r="E19" s="93"/>
      <c r="F19" s="94"/>
      <c r="G19" s="95"/>
      <c r="H19" s="130"/>
      <c r="I19" s="113"/>
      <c r="J19" s="46"/>
      <c r="K19" s="147" t="s">
        <v>52</v>
      </c>
      <c r="L19" s="176"/>
      <c r="M19" s="138"/>
      <c r="N19" s="174"/>
      <c r="O19" s="172"/>
      <c r="P19" s="134"/>
      <c r="Q19" s="29"/>
      <c r="R19" s="61"/>
      <c r="AE19" s="148"/>
      <c r="AF19" s="17"/>
      <c r="AI19"/>
    </row>
    <row r="20" spans="1:35" ht="18" customHeight="1" x14ac:dyDescent="0.3">
      <c r="A20" s="182"/>
      <c r="B20" s="50"/>
      <c r="H20" s="51"/>
      <c r="L20" s="58"/>
      <c r="M20" s="70"/>
      <c r="N20" s="68"/>
      <c r="O20" s="68"/>
      <c r="P20" s="40"/>
      <c r="R20" s="62"/>
      <c r="AE20" s="148"/>
      <c r="AI20"/>
    </row>
    <row r="21" spans="1:35" ht="18" customHeight="1" thickBot="1" x14ac:dyDescent="0.35">
      <c r="A21" s="180">
        <v>4</v>
      </c>
      <c r="B21" s="23"/>
      <c r="C21" s="65"/>
      <c r="D21" s="103"/>
      <c r="E21" s="117"/>
      <c r="F21" s="86"/>
      <c r="G21" s="87"/>
      <c r="H21" s="128"/>
      <c r="I21" s="113"/>
      <c r="K21" s="151"/>
      <c r="M21" s="68"/>
      <c r="N21" s="68"/>
      <c r="O21" s="68"/>
      <c r="P21" s="40"/>
      <c r="U21" s="56"/>
      <c r="X21" s="57"/>
      <c r="AE21" s="148"/>
      <c r="AI21"/>
    </row>
    <row r="22" spans="1:35" ht="18" customHeight="1" x14ac:dyDescent="0.3">
      <c r="A22" s="180">
        <v>4</v>
      </c>
      <c r="B22" s="23"/>
      <c r="C22" s="64"/>
      <c r="D22" s="104"/>
      <c r="E22" s="88"/>
      <c r="F22" s="118"/>
      <c r="G22" s="89"/>
      <c r="H22" s="128"/>
      <c r="I22" s="113"/>
      <c r="J22" s="38"/>
      <c r="K22" s="145" t="s">
        <v>53</v>
      </c>
      <c r="L22" s="170"/>
      <c r="M22" s="177"/>
      <c r="N22" s="135"/>
      <c r="O22" s="175"/>
      <c r="P22" s="134"/>
      <c r="Q22" s="71"/>
      <c r="T22" s="58"/>
      <c r="U22" s="56"/>
      <c r="X22" s="56"/>
      <c r="AE22" s="148"/>
      <c r="AI22"/>
    </row>
    <row r="23" spans="1:35" ht="18" customHeight="1" x14ac:dyDescent="0.3">
      <c r="A23" s="180">
        <v>4</v>
      </c>
      <c r="B23" s="23"/>
      <c r="C23" s="66"/>
      <c r="D23" s="105"/>
      <c r="E23" s="90"/>
      <c r="F23" s="88"/>
      <c r="G23" s="119"/>
      <c r="H23" s="128"/>
      <c r="I23" s="113"/>
      <c r="J23" s="48" t="s">
        <v>54</v>
      </c>
      <c r="K23" s="146" t="s">
        <v>55</v>
      </c>
      <c r="L23" s="173"/>
      <c r="M23" s="137"/>
      <c r="N23" s="178"/>
      <c r="O23" s="136"/>
      <c r="P23" s="134"/>
      <c r="Q23" s="29"/>
      <c r="R23" s="16"/>
      <c r="T23" s="58"/>
      <c r="U23" s="56"/>
      <c r="X23" s="56"/>
      <c r="AE23" s="148"/>
      <c r="AI23"/>
    </row>
    <row r="24" spans="1:35" ht="18" customHeight="1" x14ac:dyDescent="0.3">
      <c r="A24" s="180">
        <v>4</v>
      </c>
      <c r="B24" s="23"/>
      <c r="C24" s="122"/>
      <c r="D24" s="106"/>
      <c r="E24" s="91"/>
      <c r="F24" s="90"/>
      <c r="G24" s="92"/>
      <c r="H24" s="128"/>
      <c r="I24" s="113"/>
      <c r="J24" s="43"/>
      <c r="K24" s="146" t="s">
        <v>56</v>
      </c>
      <c r="L24" s="140"/>
      <c r="M24" s="169"/>
      <c r="N24" s="171"/>
      <c r="O24" s="168"/>
      <c r="P24" s="134"/>
      <c r="Q24" s="29"/>
      <c r="AE24" s="148"/>
      <c r="AI24"/>
    </row>
    <row r="25" spans="1:35" ht="18" customHeight="1" thickBot="1" x14ac:dyDescent="0.35">
      <c r="A25" s="180">
        <v>4</v>
      </c>
      <c r="B25" s="23"/>
      <c r="C25" s="36"/>
      <c r="D25" s="121"/>
      <c r="E25" s="93"/>
      <c r="F25" s="94"/>
      <c r="G25" s="95"/>
      <c r="H25" s="130"/>
      <c r="I25" s="113"/>
      <c r="J25" s="46"/>
      <c r="K25" s="147" t="s">
        <v>57</v>
      </c>
      <c r="L25" s="176"/>
      <c r="M25" s="138"/>
      <c r="N25" s="174"/>
      <c r="O25" s="172"/>
      <c r="P25" s="134"/>
      <c r="Q25" s="29"/>
      <c r="R25" s="16"/>
      <c r="AE25" s="148"/>
      <c r="AI25"/>
    </row>
    <row r="26" spans="1:35" ht="18" customHeight="1" x14ac:dyDescent="0.3">
      <c r="A26" s="182"/>
      <c r="B26" s="50"/>
      <c r="H26" s="51"/>
      <c r="AE26" s="148"/>
      <c r="AI26"/>
    </row>
    <row r="27" spans="1:35" ht="18" customHeight="1" x14ac:dyDescent="0.3">
      <c r="A27" s="180">
        <v>5</v>
      </c>
      <c r="B27" s="23"/>
      <c r="C27" s="100"/>
      <c r="D27" s="103"/>
      <c r="E27" s="117"/>
      <c r="F27" s="86"/>
      <c r="G27" s="87"/>
      <c r="H27" s="128"/>
      <c r="I27" s="112"/>
      <c r="K27" s="152"/>
      <c r="L27" s="17"/>
      <c r="M27" s="17"/>
      <c r="N27" s="17"/>
      <c r="O27" s="17"/>
      <c r="P27" s="17"/>
      <c r="Q27" s="17"/>
      <c r="R27" s="17"/>
      <c r="S27" s="52"/>
      <c r="AE27" s="148"/>
      <c r="AI27"/>
    </row>
    <row r="28" spans="1:35" ht="18" customHeight="1" x14ac:dyDescent="0.3">
      <c r="A28" s="180">
        <v>5</v>
      </c>
      <c r="B28" s="23"/>
      <c r="C28" s="101"/>
      <c r="D28" s="104"/>
      <c r="E28" s="88"/>
      <c r="F28" s="118"/>
      <c r="G28" s="89"/>
      <c r="H28" s="128"/>
      <c r="I28" s="112"/>
      <c r="AE28" s="148"/>
      <c r="AI28"/>
    </row>
    <row r="29" spans="1:35" ht="18" customHeight="1" x14ac:dyDescent="0.3">
      <c r="A29" s="180">
        <v>5</v>
      </c>
      <c r="B29" s="23"/>
      <c r="C29" s="102"/>
      <c r="D29" s="105"/>
      <c r="E29" s="90"/>
      <c r="F29" s="88"/>
      <c r="G29" s="119"/>
      <c r="H29" s="128"/>
      <c r="I29" s="112"/>
      <c r="AE29" s="148"/>
      <c r="AI29"/>
    </row>
    <row r="30" spans="1:35" ht="18" customHeight="1" x14ac:dyDescent="0.3">
      <c r="A30" s="180">
        <v>5</v>
      </c>
      <c r="B30" s="23"/>
      <c r="C30" s="115"/>
      <c r="D30" s="106"/>
      <c r="E30" s="91"/>
      <c r="F30" s="90"/>
      <c r="G30" s="92"/>
      <c r="H30" s="128"/>
      <c r="I30" s="112"/>
      <c r="AE30" s="148"/>
      <c r="AI30"/>
    </row>
    <row r="31" spans="1:35" ht="18" customHeight="1" x14ac:dyDescent="0.3">
      <c r="A31" s="180">
        <v>5</v>
      </c>
      <c r="B31" s="23"/>
      <c r="C31" s="111"/>
      <c r="D31" s="121"/>
      <c r="E31" s="93"/>
      <c r="F31" s="94"/>
      <c r="G31" s="95"/>
      <c r="H31" s="130"/>
      <c r="I31" s="112"/>
      <c r="AE31" s="148"/>
      <c r="AI31"/>
    </row>
    <row r="32" spans="1:35" ht="18" customHeight="1" x14ac:dyDescent="0.3">
      <c r="A32" s="182"/>
      <c r="B32" s="50"/>
      <c r="H32" s="51"/>
      <c r="AE32" s="148"/>
      <c r="AI32"/>
    </row>
    <row r="33" spans="1:35" ht="18" customHeight="1" x14ac:dyDescent="0.3">
      <c r="A33" s="180">
        <v>6</v>
      </c>
      <c r="B33" s="23"/>
      <c r="C33" s="65"/>
      <c r="D33" s="103"/>
      <c r="E33" s="117"/>
      <c r="F33" s="86"/>
      <c r="G33" s="87"/>
      <c r="H33" s="128"/>
      <c r="I33" s="112"/>
      <c r="K33"/>
      <c r="S33"/>
      <c r="AA33"/>
      <c r="AE33"/>
      <c r="AI33"/>
    </row>
    <row r="34" spans="1:35" ht="18" customHeight="1" x14ac:dyDescent="0.3">
      <c r="A34" s="180">
        <v>6</v>
      </c>
      <c r="B34" s="23"/>
      <c r="C34" s="64"/>
      <c r="D34" s="104"/>
      <c r="E34" s="88"/>
      <c r="F34" s="118"/>
      <c r="G34" s="89"/>
      <c r="H34" s="128"/>
      <c r="I34" s="112"/>
      <c r="J34" s="144"/>
      <c r="K34"/>
      <c r="S34"/>
      <c r="AA34"/>
      <c r="AE34"/>
      <c r="AI34"/>
    </row>
    <row r="35" spans="1:35" ht="18" customHeight="1" x14ac:dyDescent="0.3">
      <c r="A35" s="180">
        <v>6</v>
      </c>
      <c r="B35" s="23"/>
      <c r="C35" s="66"/>
      <c r="D35" s="105"/>
      <c r="E35" s="90"/>
      <c r="F35" s="88"/>
      <c r="G35" s="119"/>
      <c r="H35" s="128"/>
      <c r="I35" s="112"/>
      <c r="J35" s="144"/>
      <c r="K35"/>
      <c r="S35"/>
      <c r="AA35"/>
      <c r="AE35"/>
      <c r="AI35"/>
    </row>
    <row r="36" spans="1:35" ht="18" customHeight="1" x14ac:dyDescent="0.3">
      <c r="A36" s="23">
        <v>6</v>
      </c>
      <c r="B36" s="23"/>
      <c r="C36" s="122"/>
      <c r="D36" s="106"/>
      <c r="E36" s="91"/>
      <c r="F36" s="90"/>
      <c r="G36" s="92"/>
      <c r="H36" s="128"/>
      <c r="I36" s="112"/>
      <c r="K36"/>
      <c r="S36"/>
      <c r="AA36"/>
      <c r="AE36" s="53"/>
      <c r="AI36"/>
    </row>
    <row r="37" spans="1:35" ht="18" customHeight="1" x14ac:dyDescent="0.3">
      <c r="A37" s="23">
        <v>6</v>
      </c>
      <c r="B37" s="23"/>
      <c r="C37" s="36"/>
      <c r="D37" s="121"/>
      <c r="E37" s="93"/>
      <c r="F37" s="94"/>
      <c r="G37" s="95"/>
      <c r="H37" s="130"/>
      <c r="I37" s="112"/>
      <c r="K37"/>
      <c r="S37"/>
      <c r="AA37"/>
      <c r="AE37" s="53"/>
      <c r="AI37"/>
    </row>
    <row r="38" spans="1:35" ht="18" customHeight="1" x14ac:dyDescent="0.3">
      <c r="A38" s="50"/>
      <c r="B38" s="50"/>
      <c r="H38" s="51"/>
      <c r="K38"/>
      <c r="S38"/>
      <c r="AA38"/>
      <c r="AE38" s="53"/>
      <c r="AI38"/>
    </row>
    <row r="39" spans="1:35" ht="18" customHeight="1" x14ac:dyDescent="0.3">
      <c r="A39" s="23">
        <v>7</v>
      </c>
      <c r="B39" s="23"/>
      <c r="C39" s="100"/>
      <c r="D39" s="103"/>
      <c r="E39" s="117"/>
      <c r="F39" s="86"/>
      <c r="G39" s="87"/>
      <c r="H39" s="128"/>
      <c r="I39" s="112"/>
      <c r="K39"/>
      <c r="S39"/>
      <c r="AA39"/>
      <c r="AE39" s="53"/>
      <c r="AI39"/>
    </row>
    <row r="40" spans="1:35" ht="18" customHeight="1" x14ac:dyDescent="0.3">
      <c r="A40" s="23">
        <v>7</v>
      </c>
      <c r="B40" s="23"/>
      <c r="C40" s="101"/>
      <c r="D40" s="104"/>
      <c r="E40" s="88"/>
      <c r="F40" s="118"/>
      <c r="G40" s="89"/>
      <c r="H40" s="128"/>
      <c r="I40" s="112"/>
      <c r="K40"/>
      <c r="S40"/>
      <c r="AA40"/>
      <c r="AE40" s="53"/>
      <c r="AI40"/>
    </row>
    <row r="41" spans="1:35" ht="18" customHeight="1" x14ac:dyDescent="0.3">
      <c r="A41" s="23">
        <v>7</v>
      </c>
      <c r="B41" s="23"/>
      <c r="C41" s="102"/>
      <c r="D41" s="105"/>
      <c r="E41" s="90"/>
      <c r="F41" s="88"/>
      <c r="G41" s="119"/>
      <c r="H41" s="128"/>
      <c r="I41" s="112"/>
      <c r="K41"/>
      <c r="S41"/>
      <c r="AA41"/>
      <c r="AE41" s="53"/>
      <c r="AI41"/>
    </row>
    <row r="42" spans="1:35" ht="18" customHeight="1" x14ac:dyDescent="0.3">
      <c r="A42" s="23">
        <v>7</v>
      </c>
      <c r="B42" s="23"/>
      <c r="C42" s="115"/>
      <c r="D42" s="106"/>
      <c r="E42" s="91"/>
      <c r="F42" s="90"/>
      <c r="G42" s="92"/>
      <c r="H42" s="128"/>
      <c r="I42" s="112"/>
      <c r="J42" s="34"/>
      <c r="K42"/>
      <c r="S42"/>
      <c r="AA42"/>
      <c r="AE42" s="53"/>
      <c r="AI42"/>
    </row>
    <row r="43" spans="1:35" ht="18" customHeight="1" x14ac:dyDescent="0.3">
      <c r="A43" s="23">
        <v>7</v>
      </c>
      <c r="B43" s="23"/>
      <c r="C43" s="111"/>
      <c r="D43" s="121"/>
      <c r="E43" s="93"/>
      <c r="F43" s="94"/>
      <c r="G43" s="95"/>
      <c r="H43" s="130"/>
      <c r="I43" s="112"/>
      <c r="K43"/>
      <c r="S43"/>
      <c r="AA43"/>
      <c r="AE43" s="53"/>
      <c r="AI43"/>
    </row>
    <row r="44" spans="1:35" ht="18" customHeight="1" x14ac:dyDescent="0.3">
      <c r="A44" s="50"/>
      <c r="B44" s="50"/>
      <c r="D44" s="52"/>
      <c r="H44" s="51"/>
      <c r="K44"/>
      <c r="S44"/>
      <c r="AA44"/>
      <c r="AE44" s="53"/>
      <c r="AI44"/>
    </row>
    <row r="45" spans="1:35" ht="18" customHeight="1" x14ac:dyDescent="0.3">
      <c r="A45" s="23">
        <v>8</v>
      </c>
      <c r="B45" s="23"/>
      <c r="C45" s="100"/>
      <c r="D45" s="103"/>
      <c r="E45" s="117"/>
      <c r="F45" s="86"/>
      <c r="G45" s="87"/>
      <c r="H45" s="128"/>
      <c r="I45" s="114"/>
      <c r="J45" s="53"/>
      <c r="K45"/>
      <c r="S45"/>
      <c r="AA45"/>
      <c r="AE45" s="53"/>
      <c r="AI45"/>
    </row>
    <row r="46" spans="1:35" ht="18" customHeight="1" x14ac:dyDescent="0.3">
      <c r="A46" s="23">
        <v>8</v>
      </c>
      <c r="B46" s="23"/>
      <c r="C46" s="101"/>
      <c r="D46" s="104"/>
      <c r="E46" s="88"/>
      <c r="F46" s="118"/>
      <c r="G46" s="89"/>
      <c r="H46" s="128"/>
      <c r="I46" s="112"/>
      <c r="J46" s="53"/>
      <c r="K46"/>
      <c r="S46"/>
      <c r="AA46"/>
      <c r="AE46" s="53"/>
      <c r="AI46"/>
    </row>
    <row r="47" spans="1:35" ht="18" customHeight="1" x14ac:dyDescent="0.3">
      <c r="A47" s="23">
        <v>8</v>
      </c>
      <c r="B47" s="23"/>
      <c r="C47" s="102"/>
      <c r="D47" s="105"/>
      <c r="E47" s="90"/>
      <c r="F47" s="88"/>
      <c r="G47" s="119"/>
      <c r="H47" s="128"/>
      <c r="I47" s="112"/>
      <c r="J47" s="53"/>
      <c r="K47"/>
      <c r="S47"/>
      <c r="AA47"/>
      <c r="AE47" s="53"/>
      <c r="AI47"/>
    </row>
    <row r="48" spans="1:35" ht="18" customHeight="1" x14ac:dyDescent="0.3">
      <c r="A48" s="23">
        <v>8</v>
      </c>
      <c r="B48" s="23"/>
      <c r="C48" s="115"/>
      <c r="D48" s="106"/>
      <c r="E48" s="91"/>
      <c r="F48" s="90"/>
      <c r="G48" s="92"/>
      <c r="H48" s="128"/>
      <c r="I48" s="112"/>
      <c r="J48" s="53"/>
      <c r="K48"/>
      <c r="S48"/>
      <c r="AA48"/>
      <c r="AE48" s="53"/>
      <c r="AI48"/>
    </row>
    <row r="49" spans="1:32" customFormat="1" ht="18" customHeight="1" x14ac:dyDescent="0.35">
      <c r="A49" s="23">
        <v>8</v>
      </c>
      <c r="B49" s="23"/>
      <c r="C49" s="111"/>
      <c r="D49" s="121"/>
      <c r="E49" s="93"/>
      <c r="F49" s="94"/>
      <c r="G49" s="95"/>
      <c r="H49" s="130"/>
      <c r="I49" s="112"/>
      <c r="J49" s="53"/>
      <c r="K49" s="20"/>
      <c r="L49" s="77" t="s">
        <v>64</v>
      </c>
      <c r="S49" s="20"/>
      <c r="U49" s="81" t="s">
        <v>65</v>
      </c>
      <c r="V49" s="81"/>
      <c r="W49" s="81"/>
      <c r="AA49" s="20"/>
      <c r="AE49" s="20"/>
    </row>
    <row r="50" spans="1:32" customFormat="1" ht="18" customHeight="1" x14ac:dyDescent="0.3">
      <c r="A50" s="54" t="s">
        <v>60</v>
      </c>
      <c r="B50" s="20"/>
      <c r="D50" s="20"/>
      <c r="E50" s="21"/>
      <c r="F50" s="55" t="s">
        <v>58</v>
      </c>
      <c r="H50" s="17"/>
      <c r="K50" s="20"/>
      <c r="N50" s="55" t="s">
        <v>59</v>
      </c>
      <c r="S50" s="20"/>
      <c r="U50" s="16"/>
      <c r="V50" s="131" t="s">
        <v>66</v>
      </c>
      <c r="W50" s="132"/>
      <c r="X50" s="132"/>
      <c r="Y50" s="132"/>
      <c r="Z50" s="133"/>
      <c r="AA50" s="155"/>
      <c r="AB50" s="133"/>
      <c r="AC50" s="133"/>
      <c r="AD50" s="133"/>
      <c r="AE50" s="155"/>
      <c r="AF50" s="1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8</vt:i4>
      </vt:variant>
    </vt:vector>
  </HeadingPairs>
  <TitlesOfParts>
    <vt:vector size="17" baseType="lpstr">
      <vt:lpstr>Het totale gemiddelde</vt:lpstr>
      <vt:lpstr>Blad1</vt:lpstr>
      <vt:lpstr>uitslagen</vt:lpstr>
      <vt:lpstr>Deelnemers bestand</vt:lpstr>
      <vt:lpstr>Wedstrijd tijd lijst</vt:lpstr>
      <vt:lpstr> spelers info niets verwijderen</vt:lpstr>
      <vt:lpstr>Betaallijst</vt:lpstr>
      <vt:lpstr>Regelgeving</vt:lpstr>
      <vt:lpstr>Lege lijst</vt:lpstr>
      <vt:lpstr>' spelers info niets verwijderen'!Afdrukbereik</vt:lpstr>
      <vt:lpstr>Betaallijst!Afdrukbereik</vt:lpstr>
      <vt:lpstr>'Deelnemers bestand'!Afdrukbereik</vt:lpstr>
      <vt:lpstr>'Het totale gemiddelde'!Afdrukbereik</vt:lpstr>
      <vt:lpstr>Regelgeving!Afdrukbereik</vt:lpstr>
      <vt:lpstr>uitslagen!Afdrukbereik</vt:lpstr>
      <vt:lpstr>'Wedstrijd tijd lijst'!Afdrukbereik</vt:lpstr>
      <vt:lpstr>'Het totale gemiddelde'!Afdruktitels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joop kuijer</cp:lastModifiedBy>
  <cp:lastPrinted>2023-04-19T09:06:23Z</cp:lastPrinted>
  <dcterms:created xsi:type="dcterms:W3CDTF">2008-10-06T14:35:24Z</dcterms:created>
  <dcterms:modified xsi:type="dcterms:W3CDTF">2023-04-22T08:19:50Z</dcterms:modified>
</cp:coreProperties>
</file>